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SR\Desktop\"/>
    </mc:Choice>
  </mc:AlternateContent>
  <xr:revisionPtr revIDLastSave="0" documentId="8_{36F4ACF9-EF10-4B48-AF26-040B7D855DE7}" xr6:coauthVersionLast="47" xr6:coauthVersionMax="47" xr10:uidLastSave="{00000000-0000-0000-0000-000000000000}"/>
  <bookViews>
    <workbookView xWindow="-108" yWindow="-108" windowWidth="23256" windowHeight="12576" xr2:uid="{5325C210-2331-422E-B798-916D665D8F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15" i="1" l="1"/>
  <c r="AF15" i="1"/>
  <c r="AS15" i="1"/>
  <c r="S15" i="1"/>
  <c r="F15" i="1"/>
  <c r="D22" i="1"/>
  <c r="BF33" i="1"/>
  <c r="BG33" i="1" s="1"/>
  <c r="BD33" i="1"/>
  <c r="BJ33" i="1" s="1"/>
  <c r="BC33" i="1"/>
  <c r="BF32" i="1"/>
  <c r="BG32" i="1" s="1"/>
  <c r="BD32" i="1"/>
  <c r="BJ32" i="1" s="1"/>
  <c r="BC32" i="1"/>
  <c r="BF31" i="1"/>
  <c r="BH31" i="1" s="1"/>
  <c r="BD31" i="1"/>
  <c r="BJ31" i="1" s="1"/>
  <c r="BC31" i="1"/>
  <c r="BF30" i="1"/>
  <c r="BG30" i="1" s="1"/>
  <c r="BD30" i="1"/>
  <c r="BC30" i="1"/>
  <c r="BF29" i="1"/>
  <c r="BH29" i="1" s="1"/>
  <c r="BD29" i="1"/>
  <c r="BJ29" i="1" s="1"/>
  <c r="BC29" i="1"/>
  <c r="BF28" i="1"/>
  <c r="BH28" i="1" s="1"/>
  <c r="BD28" i="1"/>
  <c r="BC28" i="1"/>
  <c r="BF27" i="1"/>
  <c r="BG27" i="1" s="1"/>
  <c r="BD27" i="1"/>
  <c r="BJ27" i="1" s="1"/>
  <c r="BC27" i="1"/>
  <c r="BF26" i="1"/>
  <c r="BH26" i="1" s="1"/>
  <c r="BD26" i="1"/>
  <c r="BJ26" i="1" s="1"/>
  <c r="BC26" i="1"/>
  <c r="BF25" i="1"/>
  <c r="BG25" i="1" s="1"/>
  <c r="BD25" i="1"/>
  <c r="BJ25" i="1" s="1"/>
  <c r="BC25" i="1"/>
  <c r="BF24" i="1"/>
  <c r="BH24" i="1" s="1"/>
  <c r="BD24" i="1"/>
  <c r="BJ24" i="1" s="1"/>
  <c r="BH13" i="1" s="1"/>
  <c r="BC24" i="1"/>
  <c r="BF23" i="1"/>
  <c r="BH23" i="1" s="1"/>
  <c r="BD23" i="1"/>
  <c r="BC23" i="1"/>
  <c r="BF22" i="1"/>
  <c r="BG22" i="1" s="1"/>
  <c r="BD22" i="1"/>
  <c r="BC22" i="1"/>
  <c r="AS33" i="1"/>
  <c r="AU33" i="1" s="1"/>
  <c r="AQ33" i="1"/>
  <c r="AP33" i="1"/>
  <c r="AS32" i="1"/>
  <c r="AU32" i="1" s="1"/>
  <c r="AQ32" i="1"/>
  <c r="AW32" i="1" s="1"/>
  <c r="AP32" i="1"/>
  <c r="AS31" i="1"/>
  <c r="AU31" i="1" s="1"/>
  <c r="AQ31" i="1"/>
  <c r="AP31" i="1"/>
  <c r="AS30" i="1"/>
  <c r="AT30" i="1" s="1"/>
  <c r="AQ30" i="1"/>
  <c r="AW30" i="1" s="1"/>
  <c r="AP30" i="1"/>
  <c r="AS29" i="1"/>
  <c r="AU29" i="1" s="1"/>
  <c r="AQ29" i="1"/>
  <c r="AW29" i="1" s="1"/>
  <c r="AP29" i="1"/>
  <c r="AU28" i="1"/>
  <c r="AS28" i="1"/>
  <c r="AT28" i="1" s="1"/>
  <c r="AQ28" i="1"/>
  <c r="AW28" i="1" s="1"/>
  <c r="AP28" i="1"/>
  <c r="AW27" i="1"/>
  <c r="AU27" i="1"/>
  <c r="AS27" i="1"/>
  <c r="AT27" i="1" s="1"/>
  <c r="AQ27" i="1"/>
  <c r="AP27" i="1"/>
  <c r="AS26" i="1"/>
  <c r="AU26" i="1" s="1"/>
  <c r="AQ26" i="1"/>
  <c r="AP26" i="1"/>
  <c r="AS25" i="1"/>
  <c r="AU25" i="1" s="1"/>
  <c r="AQ25" i="1"/>
  <c r="AP25" i="1"/>
  <c r="AS24" i="1"/>
  <c r="AU24" i="1" s="1"/>
  <c r="AQ24" i="1"/>
  <c r="AW24" i="1" s="1"/>
  <c r="AU13" i="1" s="1"/>
  <c r="AP24" i="1"/>
  <c r="AS23" i="1"/>
  <c r="AU23" i="1" s="1"/>
  <c r="AQ23" i="1"/>
  <c r="AP23" i="1"/>
  <c r="AS22" i="1"/>
  <c r="AT22" i="1" s="1"/>
  <c r="AQ22" i="1"/>
  <c r="AP22" i="1"/>
  <c r="AF33" i="1"/>
  <c r="AH33" i="1" s="1"/>
  <c r="AD33" i="1"/>
  <c r="AC33" i="1"/>
  <c r="AF32" i="1"/>
  <c r="AH32" i="1" s="1"/>
  <c r="AD32" i="1"/>
  <c r="AJ32" i="1" s="1"/>
  <c r="AC32" i="1"/>
  <c r="AF31" i="1"/>
  <c r="AH31" i="1" s="1"/>
  <c r="AD31" i="1"/>
  <c r="AJ31" i="1" s="1"/>
  <c r="AC31" i="1"/>
  <c r="AF30" i="1"/>
  <c r="AG30" i="1" s="1"/>
  <c r="AD30" i="1"/>
  <c r="AJ30" i="1" s="1"/>
  <c r="AC30" i="1"/>
  <c r="AF29" i="1"/>
  <c r="AH29" i="1" s="1"/>
  <c r="AD29" i="1"/>
  <c r="AJ29" i="1" s="1"/>
  <c r="AC29" i="1"/>
  <c r="AJ28" i="1"/>
  <c r="AF28" i="1"/>
  <c r="AH28" i="1" s="1"/>
  <c r="AD28" i="1"/>
  <c r="AC28" i="1"/>
  <c r="AF27" i="1"/>
  <c r="AH27" i="1" s="1"/>
  <c r="AD27" i="1"/>
  <c r="AC27" i="1"/>
  <c r="AJ26" i="1"/>
  <c r="AF26" i="1"/>
  <c r="AH26" i="1" s="1"/>
  <c r="AD26" i="1"/>
  <c r="AC26" i="1"/>
  <c r="AF25" i="1"/>
  <c r="AG25" i="1" s="1"/>
  <c r="AD25" i="1"/>
  <c r="AC25" i="1"/>
  <c r="AF24" i="1"/>
  <c r="AH24" i="1" s="1"/>
  <c r="AD24" i="1"/>
  <c r="AJ24" i="1" s="1"/>
  <c r="AH13" i="1" s="1"/>
  <c r="AC24" i="1"/>
  <c r="AF23" i="1"/>
  <c r="AH23" i="1" s="1"/>
  <c r="AD23" i="1"/>
  <c r="AC23" i="1"/>
  <c r="AF22" i="1"/>
  <c r="AG22" i="1" s="1"/>
  <c r="AD22" i="1"/>
  <c r="AC22" i="1"/>
  <c r="BH27" i="1" l="1"/>
  <c r="BL27" i="1" s="1"/>
  <c r="BH25" i="1"/>
  <c r="AG24" i="1"/>
  <c r="BG24" i="1"/>
  <c r="BL24" i="1" s="1"/>
  <c r="BH14" i="1" s="1"/>
  <c r="BL32" i="1"/>
  <c r="BH32" i="1"/>
  <c r="BL25" i="1"/>
  <c r="BH33" i="1"/>
  <c r="BL33" i="1" s="1"/>
  <c r="AH25" i="1"/>
  <c r="AL25" i="1" s="1"/>
  <c r="AG27" i="1"/>
  <c r="AL27" i="1" s="1"/>
  <c r="AG29" i="1"/>
  <c r="AL29" i="1" s="1"/>
  <c r="AL24" i="1"/>
  <c r="AH14" i="1" s="1"/>
  <c r="AL30" i="1"/>
  <c r="AH22" i="1"/>
  <c r="AL22" i="1" s="1"/>
  <c r="AH30" i="1"/>
  <c r="AY28" i="1"/>
  <c r="AY27" i="1"/>
  <c r="BH22" i="1"/>
  <c r="BL22" i="1" s="1"/>
  <c r="BJ23" i="1"/>
  <c r="BG29" i="1"/>
  <c r="BL29" i="1" s="1"/>
  <c r="BH30" i="1"/>
  <c r="BL30" i="1" s="1"/>
  <c r="BJ22" i="1"/>
  <c r="BG28" i="1"/>
  <c r="BL28" i="1" s="1"/>
  <c r="BJ30" i="1"/>
  <c r="BG23" i="1"/>
  <c r="BL23" i="1" s="1"/>
  <c r="BG31" i="1"/>
  <c r="BL31" i="1" s="1"/>
  <c r="BG26" i="1"/>
  <c r="BL26" i="1" s="1"/>
  <c r="BJ28" i="1"/>
  <c r="AY30" i="1"/>
  <c r="AU22" i="1"/>
  <c r="AY22" i="1" s="1"/>
  <c r="AW23" i="1"/>
  <c r="AT29" i="1"/>
  <c r="AY29" i="1" s="1"/>
  <c r="AU30" i="1"/>
  <c r="AW31" i="1"/>
  <c r="AW22" i="1"/>
  <c r="AT26" i="1"/>
  <c r="AY26" i="1" s="1"/>
  <c r="AT25" i="1"/>
  <c r="AY25" i="1" s="1"/>
  <c r="AT33" i="1"/>
  <c r="AY33" i="1" s="1"/>
  <c r="AT24" i="1"/>
  <c r="AY24" i="1" s="1"/>
  <c r="AU14" i="1" s="1"/>
  <c r="AW26" i="1"/>
  <c r="AT32" i="1"/>
  <c r="AY32" i="1" s="1"/>
  <c r="AT23" i="1"/>
  <c r="AY23" i="1" s="1"/>
  <c r="AW25" i="1"/>
  <c r="AT31" i="1"/>
  <c r="AY31" i="1" s="1"/>
  <c r="AW33" i="1"/>
  <c r="AJ22" i="1"/>
  <c r="AG28" i="1"/>
  <c r="AL28" i="1" s="1"/>
  <c r="AG26" i="1"/>
  <c r="AL26" i="1" s="1"/>
  <c r="AJ27" i="1"/>
  <c r="AG33" i="1"/>
  <c r="AL33" i="1" s="1"/>
  <c r="AG32" i="1"/>
  <c r="AL32" i="1" s="1"/>
  <c r="AG23" i="1"/>
  <c r="AJ23" i="1" s="1"/>
  <c r="AJ25" i="1"/>
  <c r="AG31" i="1"/>
  <c r="AL31" i="1" s="1"/>
  <c r="AJ33" i="1"/>
  <c r="AL23" i="1" l="1"/>
  <c r="S23" i="1" l="1"/>
  <c r="U23" i="1" s="1"/>
  <c r="S24" i="1"/>
  <c r="U24" i="1" s="1"/>
  <c r="S25" i="1"/>
  <c r="U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U31" i="1" s="1"/>
  <c r="S32" i="1"/>
  <c r="U32" i="1" s="1"/>
  <c r="S33" i="1"/>
  <c r="U33" i="1" s="1"/>
  <c r="Q23" i="1"/>
  <c r="Q24" i="1"/>
  <c r="W24" i="1" s="1"/>
  <c r="Q25" i="1"/>
  <c r="W25" i="1" s="1"/>
  <c r="Q26" i="1"/>
  <c r="W26" i="1" s="1"/>
  <c r="Q27" i="1"/>
  <c r="Q28" i="1"/>
  <c r="W28" i="1" s="1"/>
  <c r="Q29" i="1"/>
  <c r="W29" i="1" s="1"/>
  <c r="Q30" i="1"/>
  <c r="W30" i="1" s="1"/>
  <c r="Q31" i="1"/>
  <c r="W31" i="1" s="1"/>
  <c r="Q32" i="1"/>
  <c r="W32" i="1" s="1"/>
  <c r="Q33" i="1"/>
  <c r="S22" i="1"/>
  <c r="U22" i="1" s="1"/>
  <c r="Q22" i="1"/>
  <c r="D23" i="1"/>
  <c r="P33" i="1"/>
  <c r="P32" i="1"/>
  <c r="P31" i="1"/>
  <c r="P30" i="1"/>
  <c r="P29" i="1"/>
  <c r="P28" i="1"/>
  <c r="P27" i="1"/>
  <c r="P26" i="1"/>
  <c r="P25" i="1"/>
  <c r="P24" i="1"/>
  <c r="P23" i="1"/>
  <c r="P22" i="1"/>
  <c r="T25" i="1" l="1"/>
  <c r="Y25" i="1" s="1"/>
  <c r="U30" i="1"/>
  <c r="Y30" i="1" s="1"/>
  <c r="T22" i="1"/>
  <c r="W22" i="1" s="1"/>
  <c r="T32" i="1"/>
  <c r="Y32" i="1" s="1"/>
  <c r="T24" i="1"/>
  <c r="Y24" i="1" s="1"/>
  <c r="U29" i="1"/>
  <c r="Y29" i="1" s="1"/>
  <c r="T31" i="1"/>
  <c r="Y31" i="1" s="1"/>
  <c r="T23" i="1"/>
  <c r="Y23" i="1" s="1"/>
  <c r="U28" i="1"/>
  <c r="Y28" i="1" s="1"/>
  <c r="T33" i="1"/>
  <c r="Y33" i="1" s="1"/>
  <c r="U27" i="1"/>
  <c r="Y27" i="1" s="1"/>
  <c r="U26" i="1"/>
  <c r="Y26" i="1" s="1"/>
  <c r="W27" i="1"/>
  <c r="W33" i="1"/>
  <c r="Y22" i="1" l="1"/>
  <c r="U14" i="1" s="1"/>
  <c r="W23" i="1"/>
  <c r="U13" i="1"/>
  <c r="F23" i="1"/>
  <c r="G23" i="1" s="1"/>
  <c r="J23" i="1" s="1"/>
  <c r="F24" i="1"/>
  <c r="G24" i="1" s="1"/>
  <c r="F25" i="1"/>
  <c r="G25" i="1" s="1"/>
  <c r="F26" i="1"/>
  <c r="G26" i="1" s="1"/>
  <c r="F27" i="1"/>
  <c r="F28" i="1"/>
  <c r="F29" i="1"/>
  <c r="G29" i="1" s="1"/>
  <c r="F30" i="1"/>
  <c r="G30" i="1" s="1"/>
  <c r="F31" i="1"/>
  <c r="G31" i="1" s="1"/>
  <c r="F32" i="1"/>
  <c r="G32" i="1" s="1"/>
  <c r="F33" i="1"/>
  <c r="G33" i="1" s="1"/>
  <c r="F22" i="1"/>
  <c r="G22" i="1" s="1"/>
  <c r="D24" i="1"/>
  <c r="J24" i="1" s="1"/>
  <c r="D25" i="1"/>
  <c r="J25" i="1" s="1"/>
  <c r="D26" i="1"/>
  <c r="J26" i="1" s="1"/>
  <c r="D27" i="1"/>
  <c r="D28" i="1"/>
  <c r="D29" i="1"/>
  <c r="D30" i="1"/>
  <c r="D31" i="1"/>
  <c r="D32" i="1"/>
  <c r="D33" i="1"/>
  <c r="C22" i="1"/>
  <c r="C25" i="1"/>
  <c r="C26" i="1"/>
  <c r="C27" i="1"/>
  <c r="C28" i="1"/>
  <c r="C29" i="1"/>
  <c r="C30" i="1"/>
  <c r="C31" i="1"/>
  <c r="C32" i="1"/>
  <c r="C33" i="1"/>
  <c r="C23" i="1"/>
  <c r="C24" i="1"/>
  <c r="J22" i="1" l="1"/>
  <c r="H28" i="1"/>
  <c r="G28" i="1"/>
  <c r="H27" i="1"/>
  <c r="G27" i="1"/>
  <c r="H26" i="1"/>
  <c r="L26" i="1" s="1"/>
  <c r="H25" i="1"/>
  <c r="L25" i="1" s="1"/>
  <c r="H33" i="1"/>
  <c r="L33" i="1" s="1"/>
  <c r="H31" i="1"/>
  <c r="L31" i="1" s="1"/>
  <c r="H30" i="1"/>
  <c r="L30" i="1" s="1"/>
  <c r="H23" i="1"/>
  <c r="L23" i="1" s="1"/>
  <c r="H24" i="1"/>
  <c r="L24" i="1" s="1"/>
  <c r="H32" i="1"/>
  <c r="L32" i="1" s="1"/>
  <c r="H29" i="1"/>
  <c r="L29" i="1" s="1"/>
  <c r="H22" i="1"/>
  <c r="L22" i="1" s="1"/>
  <c r="J29" i="1"/>
  <c r="J33" i="1"/>
  <c r="J32" i="1"/>
  <c r="J30" i="1"/>
  <c r="J27" i="1"/>
  <c r="H13" i="1" s="1"/>
  <c r="J28" i="1"/>
  <c r="J31" i="1"/>
  <c r="L27" i="1" l="1"/>
  <c r="H14" i="1" s="1"/>
  <c r="L28" i="1"/>
</calcChain>
</file>

<file path=xl/sharedStrings.xml><?xml version="1.0" encoding="utf-8"?>
<sst xmlns="http://schemas.openxmlformats.org/spreadsheetml/2006/main" count="271" uniqueCount="37">
  <si>
    <t>Design Speed</t>
  </si>
  <si>
    <t>3 x Design Speed</t>
  </si>
  <si>
    <t>L
(S &lt; L)</t>
  </si>
  <si>
    <t>L
(S &gt; L)</t>
  </si>
  <si>
    <t>Using S = SSD</t>
  </si>
  <si>
    <t>L = SSD*</t>
  </si>
  <si>
    <t>L (ft)</t>
  </si>
  <si>
    <t>Comfort EQ</t>
  </si>
  <si>
    <t>230 ft *</t>
  </si>
  <si>
    <t>Criteria</t>
  </si>
  <si>
    <t>S=SSD</t>
  </si>
  <si>
    <t>Criteria*</t>
  </si>
  <si>
    <t>= Comfort Equation</t>
  </si>
  <si>
    <t>= SSD Equation</t>
  </si>
  <si>
    <t>INPUTS</t>
  </si>
  <si>
    <t xml:space="preserve">Minimum </t>
  </si>
  <si>
    <t>Sag Vertical Curve Length - Reconstruction</t>
  </si>
  <si>
    <t>Comfort
Equation *</t>
  </si>
  <si>
    <t>SSD**</t>
  </si>
  <si>
    <r>
      <t>* L can never be less than allowed by the Comfort Equation:
L = AV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/46.5</t>
    </r>
  </si>
  <si>
    <t>SSD from Exhibit 1260-1</t>
  </si>
  <si>
    <t>Instructions:</t>
  </si>
  <si>
    <t>** This equation automatically adjust for grades of 3% and steeper per Design Manual 1260.03(2).</t>
  </si>
  <si>
    <t>Minimum</t>
  </si>
  <si>
    <t>Desired Minimum</t>
  </si>
  <si>
    <t>Algebraic Diff (A)</t>
  </si>
  <si>
    <t>RESULTS</t>
  </si>
  <si>
    <r>
      <t xml:space="preserve">↓ Calculations Based Upon Inputs </t>
    </r>
    <r>
      <rPr>
        <b/>
        <sz val="11"/>
        <color theme="1"/>
        <rFont val="Calibri"/>
        <family val="2"/>
      </rPr>
      <t>↓</t>
    </r>
  </si>
  <si>
    <r>
      <rPr>
        <b/>
        <sz val="11"/>
        <color theme="1"/>
        <rFont val="Calibri"/>
        <family val="2"/>
        <scheme val="minor"/>
      </rPr>
      <t>Step 1</t>
    </r>
    <r>
      <rPr>
        <sz val="11"/>
        <color theme="1"/>
        <rFont val="Calibri"/>
        <family val="2"/>
        <scheme val="minor"/>
      </rPr>
      <t>:  Save a copy of this file to a new place.</t>
    </r>
  </si>
  <si>
    <t>Steepest Grade (G)</t>
  </si>
  <si>
    <t>Design Speed (V)</t>
  </si>
  <si>
    <r>
      <t xml:space="preserve">NOTE:  This spreadsheet is only for calculating the minimum and desired minimum sag vertical curve lengths of </t>
    </r>
    <r>
      <rPr>
        <b/>
        <sz val="11"/>
        <color theme="1"/>
        <rFont val="Calibri"/>
        <family val="2"/>
        <scheme val="minor"/>
      </rPr>
      <t>reconstructed sag vertical curves</t>
    </r>
    <r>
      <rPr>
        <sz val="11"/>
        <color theme="1"/>
        <rFont val="Calibri"/>
        <family val="2"/>
        <scheme val="minor"/>
      </rPr>
      <t xml:space="preserve"> per Design Manual 1220.02(2) and Exhibit 1220-1. The details on how the results are determined are in the tables below the inputs and results.</t>
    </r>
  </si>
  <si>
    <t>↑ Calculations    
                           Results ↓</t>
  </si>
  <si>
    <t>Reconstructed Sag Curve  VPI</t>
  </si>
  <si>
    <r>
      <rPr>
        <b/>
        <sz val="11"/>
        <color theme="1"/>
        <rFont val="Calibri"/>
        <family val="2"/>
        <scheme val="minor"/>
      </rPr>
      <t>Step 2</t>
    </r>
    <r>
      <rPr>
        <sz val="11"/>
        <color theme="1"/>
        <rFont val="Calibri"/>
        <family val="2"/>
        <scheme val="minor"/>
      </rPr>
      <t>:  This sheet is protected so, you can only enter your specific vertical curve information into the green cells.</t>
    </r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</si>
  <si>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 If you need more than five curves, you can unprotect this sheet by clicking on Review &gt; Unprotect Sheet and making more copies to the right.</t>
    </r>
  </si>
  <si>
    <t>L 00+00.00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</si>
</sst>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right"/>
    </xf>
    <xf numFmtId="1" fontId="0" fillId="0" borderId="6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4" borderId="5" xfId="0" applyNumberForma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 vertical="center"/>
    </xf>
    <xf numFmtId="1" fontId="0" fillId="4" borderId="10" xfId="0" applyNumberFormat="1" applyFill="1" applyBorder="1" applyAlignment="1">
      <alignment horizontal="center" vertical="center"/>
    </xf>
    <xf numFmtId="0" fontId="0" fillId="0" borderId="0" xfId="0" quotePrefix="1"/>
    <xf numFmtId="0" fontId="0" fillId="0" borderId="0" xfId="0" applyBorder="1" applyAlignment="1">
      <alignment horizontal="center"/>
    </xf>
    <xf numFmtId="0" fontId="0" fillId="0" borderId="20" xfId="0" applyFill="1" applyBorder="1" applyAlignment="1">
      <alignment vertical="center" textRotation="90"/>
    </xf>
    <xf numFmtId="0" fontId="3" fillId="0" borderId="20" xfId="0" applyFont="1" applyFill="1" applyBorder="1" applyAlignment="1">
      <alignment vertical="center" textRotation="90"/>
    </xf>
    <xf numFmtId="0" fontId="0" fillId="5" borderId="0" xfId="0" applyFill="1" applyBorder="1" applyAlignment="1">
      <alignment horizontal="center"/>
    </xf>
    <xf numFmtId="1" fontId="2" fillId="7" borderId="5" xfId="0" applyNumberFormat="1" applyFont="1" applyFill="1" applyBorder="1" applyAlignment="1">
      <alignment horizontal="center"/>
    </xf>
    <xf numFmtId="1" fontId="2" fillId="7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6" fillId="0" borderId="0" xfId="0" applyFont="1"/>
    <xf numFmtId="0" fontId="0" fillId="0" borderId="0" xfId="0" applyAlignment="1"/>
    <xf numFmtId="0" fontId="2" fillId="0" borderId="0" xfId="0" applyFont="1"/>
    <xf numFmtId="1" fontId="0" fillId="4" borderId="4" xfId="0" applyNumberFormat="1" applyFill="1" applyBorder="1" applyAlignment="1">
      <alignment horizontal="center" vertical="center"/>
    </xf>
    <xf numFmtId="1" fontId="0" fillId="4" borderId="9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1" fontId="0" fillId="4" borderId="8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 indent="1"/>
    </xf>
    <xf numFmtId="0" fontId="7" fillId="0" borderId="38" xfId="0" applyFont="1" applyBorder="1" applyAlignment="1">
      <alignment horizontal="right" indent="1"/>
    </xf>
    <xf numFmtId="0" fontId="8" fillId="5" borderId="1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>
      <alignment horizontal="center" textRotation="90" wrapText="1"/>
    </xf>
    <xf numFmtId="0" fontId="3" fillId="2" borderId="20" xfId="0" applyFont="1" applyFill="1" applyBorder="1" applyAlignment="1">
      <alignment horizontal="center" textRotation="90"/>
    </xf>
    <xf numFmtId="0" fontId="3" fillId="2" borderId="27" xfId="0" applyFont="1" applyFill="1" applyBorder="1" applyAlignment="1">
      <alignment horizontal="center" textRotation="90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6" borderId="14" xfId="0" applyFill="1" applyBorder="1" applyAlignment="1">
      <alignment horizontal="left" vertical="top" wrapText="1"/>
    </xf>
    <xf numFmtId="0" fontId="0" fillId="6" borderId="15" xfId="0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 wrapText="1"/>
    </xf>
    <xf numFmtId="0" fontId="0" fillId="2" borderId="37" xfId="0" applyFill="1" applyBorder="1" applyAlignment="1">
      <alignment horizontal="center" vertical="center" wrapText="1"/>
    </xf>
  </cellXfs>
  <cellStyles count="1">
    <cellStyle name="Normal" xfId="0" builtinId="0"/>
  </cellStyles>
  <dxfs count="40">
    <dxf>
      <font>
        <color theme="0"/>
      </font>
      <fill>
        <patternFill patternType="none">
          <bgColor auto="1"/>
        </patternFill>
      </fill>
    </dxf>
    <dxf>
      <font>
        <b/>
        <i/>
      </font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/>
      </font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/>
      </font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/>
      </font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/>
      </font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3DEB6-D1A7-40FC-B983-01716FD09CAB}">
  <dimension ref="B1:BM36"/>
  <sheetViews>
    <sheetView tabSelected="1" zoomScaleNormal="100" workbookViewId="0">
      <selection activeCell="D13" sqref="D13:D14"/>
    </sheetView>
  </sheetViews>
  <sheetFormatPr defaultRowHeight="14.4" x14ac:dyDescent="0.3"/>
  <cols>
    <col min="1" max="1" width="4.33203125" customWidth="1"/>
    <col min="3" max="4" width="10.5546875" customWidth="1"/>
    <col min="5" max="5" width="10.5546875" hidden="1" customWidth="1"/>
    <col min="6" max="6" width="11" customWidth="1"/>
    <col min="7" max="10" width="10.5546875" customWidth="1"/>
    <col min="11" max="11" width="11.5546875" customWidth="1"/>
    <col min="12" max="12" width="12.109375" customWidth="1"/>
    <col min="13" max="14" width="10.5546875" customWidth="1"/>
    <col min="16" max="17" width="10.5546875" customWidth="1"/>
    <col min="18" max="18" width="10.5546875" hidden="1" customWidth="1"/>
    <col min="19" max="19" width="11" customWidth="1"/>
    <col min="20" max="23" width="10.5546875" customWidth="1"/>
    <col min="24" max="24" width="11.5546875" customWidth="1"/>
    <col min="25" max="26" width="10.5546875" customWidth="1"/>
    <col min="29" max="30" width="10.5546875" customWidth="1"/>
    <col min="31" max="31" width="10.5546875" hidden="1" customWidth="1"/>
    <col min="32" max="32" width="11" customWidth="1"/>
    <col min="33" max="36" width="10.5546875" customWidth="1"/>
    <col min="37" max="37" width="11.5546875" customWidth="1"/>
    <col min="38" max="39" width="10.5546875" customWidth="1"/>
    <col min="42" max="43" width="10.5546875" customWidth="1"/>
    <col min="44" max="44" width="10.5546875" hidden="1" customWidth="1"/>
    <col min="45" max="45" width="11" customWidth="1"/>
    <col min="46" max="49" width="10.5546875" customWidth="1"/>
    <col min="50" max="50" width="11.5546875" customWidth="1"/>
    <col min="51" max="52" width="10.5546875" customWidth="1"/>
    <col min="55" max="56" width="10.5546875" customWidth="1"/>
    <col min="57" max="57" width="10.5546875" hidden="1" customWidth="1"/>
    <col min="58" max="58" width="11" customWidth="1"/>
    <col min="59" max="62" width="10.5546875" customWidth="1"/>
    <col min="63" max="63" width="11.5546875" customWidth="1"/>
    <col min="64" max="65" width="10.5546875" customWidth="1"/>
  </cols>
  <sheetData>
    <row r="1" spans="2:61" ht="15" thickBot="1" x14ac:dyDescent="0.35"/>
    <row r="2" spans="2:61" ht="45.6" customHeight="1" thickBot="1" x14ac:dyDescent="0.35">
      <c r="B2" s="104" t="s">
        <v>31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  <c r="O2" s="24"/>
      <c r="AB2" s="24"/>
      <c r="AO2" s="24"/>
      <c r="BB2" s="24"/>
    </row>
    <row r="4" spans="2:61" x14ac:dyDescent="0.3">
      <c r="B4" s="24" t="s">
        <v>21</v>
      </c>
      <c r="O4" s="24"/>
      <c r="AB4" s="24"/>
      <c r="AO4" s="24"/>
      <c r="BB4" s="24"/>
    </row>
    <row r="5" spans="2:61" x14ac:dyDescent="0.3">
      <c r="B5" t="s">
        <v>28</v>
      </c>
    </row>
    <row r="6" spans="2:61" x14ac:dyDescent="0.3">
      <c r="B6" t="s">
        <v>34</v>
      </c>
      <c r="O6" s="23"/>
      <c r="AB6" s="23"/>
      <c r="AO6" s="23"/>
      <c r="BB6" s="23"/>
    </row>
    <row r="7" spans="2:61" x14ac:dyDescent="0.3">
      <c r="O7" s="23"/>
      <c r="AB7" s="23"/>
      <c r="AO7" s="23"/>
      <c r="BB7" s="23"/>
    </row>
    <row r="8" spans="2:61" x14ac:dyDescent="0.3">
      <c r="B8" s="23" t="s">
        <v>35</v>
      </c>
    </row>
    <row r="10" spans="2:61" ht="18" x14ac:dyDescent="0.35">
      <c r="B10" s="56" t="s">
        <v>33</v>
      </c>
      <c r="C10" s="56"/>
      <c r="D10" s="56"/>
      <c r="E10" s="56"/>
      <c r="F10" s="57"/>
      <c r="G10" s="58" t="s">
        <v>36</v>
      </c>
      <c r="H10" s="58"/>
      <c r="O10" s="56" t="s">
        <v>33</v>
      </c>
      <c r="P10" s="56"/>
      <c r="Q10" s="56"/>
      <c r="R10" s="56"/>
      <c r="S10" s="57"/>
      <c r="T10" s="58"/>
      <c r="U10" s="58"/>
      <c r="AB10" s="56" t="s">
        <v>33</v>
      </c>
      <c r="AC10" s="56"/>
      <c r="AD10" s="56"/>
      <c r="AE10" s="56"/>
      <c r="AF10" s="57"/>
      <c r="AG10" s="58"/>
      <c r="AH10" s="58"/>
      <c r="AO10" s="56" t="s">
        <v>33</v>
      </c>
      <c r="AP10" s="56"/>
      <c r="AQ10" s="56"/>
      <c r="AR10" s="56"/>
      <c r="AS10" s="57"/>
      <c r="AT10" s="58"/>
      <c r="AU10" s="58"/>
      <c r="BB10" s="56" t="s">
        <v>33</v>
      </c>
      <c r="BC10" s="56"/>
      <c r="BD10" s="56"/>
      <c r="BE10" s="56"/>
      <c r="BF10" s="57"/>
      <c r="BG10" s="58"/>
      <c r="BH10" s="58"/>
    </row>
    <row r="11" spans="2:61" ht="15" thickBot="1" x14ac:dyDescent="0.35">
      <c r="I11" s="22"/>
      <c r="V11" s="22"/>
      <c r="AI11" s="22"/>
      <c r="AV11" s="22"/>
      <c r="BI11" s="22"/>
    </row>
    <row r="12" spans="2:61" ht="15.75" customHeight="1" thickBot="1" x14ac:dyDescent="0.35">
      <c r="B12" s="93" t="s">
        <v>14</v>
      </c>
      <c r="C12" s="94"/>
      <c r="D12" s="95"/>
      <c r="E12" s="34"/>
      <c r="F12" s="93" t="s">
        <v>26</v>
      </c>
      <c r="G12" s="94"/>
      <c r="H12" s="95"/>
      <c r="O12" s="93" t="s">
        <v>14</v>
      </c>
      <c r="P12" s="94"/>
      <c r="Q12" s="95"/>
      <c r="R12" s="34"/>
      <c r="S12" s="93" t="s">
        <v>26</v>
      </c>
      <c r="T12" s="94"/>
      <c r="U12" s="95"/>
      <c r="AB12" s="93" t="s">
        <v>14</v>
      </c>
      <c r="AC12" s="94"/>
      <c r="AD12" s="95"/>
      <c r="AE12" s="34"/>
      <c r="AF12" s="93" t="s">
        <v>26</v>
      </c>
      <c r="AG12" s="94"/>
      <c r="AH12" s="95"/>
      <c r="AO12" s="93" t="s">
        <v>14</v>
      </c>
      <c r="AP12" s="94"/>
      <c r="AQ12" s="95"/>
      <c r="AR12" s="34"/>
      <c r="AS12" s="93" t="s">
        <v>26</v>
      </c>
      <c r="AT12" s="94"/>
      <c r="AU12" s="95"/>
      <c r="BB12" s="93" t="s">
        <v>14</v>
      </c>
      <c r="BC12" s="94"/>
      <c r="BD12" s="95"/>
      <c r="BE12" s="34"/>
      <c r="BF12" s="93" t="s">
        <v>26</v>
      </c>
      <c r="BG12" s="94"/>
      <c r="BH12" s="95"/>
    </row>
    <row r="13" spans="2:61" x14ac:dyDescent="0.3">
      <c r="B13" s="96" t="s">
        <v>30</v>
      </c>
      <c r="C13" s="97"/>
      <c r="D13" s="53"/>
      <c r="E13" s="17"/>
      <c r="F13" s="98" t="s">
        <v>23</v>
      </c>
      <c r="G13" s="99"/>
      <c r="H13" s="18" t="str">
        <f>IFERROR(VLOOKUP(D13,B22:L33,9),"--")</f>
        <v>--</v>
      </c>
      <c r="O13" s="96" t="s">
        <v>30</v>
      </c>
      <c r="P13" s="97"/>
      <c r="Q13" s="53"/>
      <c r="R13" s="17"/>
      <c r="S13" s="98" t="s">
        <v>23</v>
      </c>
      <c r="T13" s="99"/>
      <c r="U13" s="18" t="str">
        <f>IFERROR(VLOOKUP(Q13,O22:Z33,9),"--")</f>
        <v>--</v>
      </c>
      <c r="AB13" s="96" t="s">
        <v>30</v>
      </c>
      <c r="AC13" s="97"/>
      <c r="AD13" s="53"/>
      <c r="AE13" s="17"/>
      <c r="AF13" s="98" t="s">
        <v>23</v>
      </c>
      <c r="AG13" s="99"/>
      <c r="AH13" s="18" t="str">
        <f>IFERROR(VLOOKUP(AD13,AB22:AM33,9),"--")</f>
        <v>--</v>
      </c>
      <c r="AO13" s="96" t="s">
        <v>30</v>
      </c>
      <c r="AP13" s="97"/>
      <c r="AQ13" s="53"/>
      <c r="AR13" s="17"/>
      <c r="AS13" s="98" t="s">
        <v>23</v>
      </c>
      <c r="AT13" s="99"/>
      <c r="AU13" s="18" t="str">
        <f>IFERROR(VLOOKUP(AQ13,AO22:AZ33,9),"--")</f>
        <v>--</v>
      </c>
      <c r="BB13" s="96" t="s">
        <v>30</v>
      </c>
      <c r="BC13" s="97"/>
      <c r="BD13" s="53"/>
      <c r="BE13" s="17"/>
      <c r="BF13" s="98" t="s">
        <v>23</v>
      </c>
      <c r="BG13" s="99"/>
      <c r="BH13" s="18" t="str">
        <f>IFERROR(VLOOKUP(BD13,BB22:BM33,9),"--")</f>
        <v>--</v>
      </c>
    </row>
    <row r="14" spans="2:61" ht="15" thickBot="1" x14ac:dyDescent="0.35">
      <c r="B14" s="100" t="s">
        <v>25</v>
      </c>
      <c r="C14" s="101"/>
      <c r="D14" s="54"/>
      <c r="E14" s="17"/>
      <c r="F14" s="102" t="s">
        <v>24</v>
      </c>
      <c r="G14" s="103"/>
      <c r="H14" s="19" t="str">
        <f>IFERROR(VLOOKUP(D13,B22:L33,11),"--")</f>
        <v>--</v>
      </c>
      <c r="O14" s="100" t="s">
        <v>25</v>
      </c>
      <c r="P14" s="101"/>
      <c r="Q14" s="54"/>
      <c r="R14" s="17"/>
      <c r="S14" s="102" t="s">
        <v>24</v>
      </c>
      <c r="T14" s="103"/>
      <c r="U14" s="19" t="str">
        <f>IFERROR(VLOOKUP(Q13,O22:Z33,11),"--")</f>
        <v>--</v>
      </c>
      <c r="AB14" s="100" t="s">
        <v>25</v>
      </c>
      <c r="AC14" s="101"/>
      <c r="AD14" s="54"/>
      <c r="AE14" s="17"/>
      <c r="AF14" s="102" t="s">
        <v>24</v>
      </c>
      <c r="AG14" s="103"/>
      <c r="AH14" s="19" t="str">
        <f>IFERROR(VLOOKUP(AD13,AB22:AM33,11),"--")</f>
        <v>--</v>
      </c>
      <c r="AO14" s="100" t="s">
        <v>25</v>
      </c>
      <c r="AP14" s="101"/>
      <c r="AQ14" s="54"/>
      <c r="AR14" s="17"/>
      <c r="AS14" s="102" t="s">
        <v>24</v>
      </c>
      <c r="AT14" s="103"/>
      <c r="AU14" s="19" t="str">
        <f>IFERROR(VLOOKUP(AQ13,AO22:AZ33,11),"--")</f>
        <v>--</v>
      </c>
      <c r="BB14" s="100" t="s">
        <v>25</v>
      </c>
      <c r="BC14" s="101"/>
      <c r="BD14" s="54"/>
      <c r="BE14" s="17"/>
      <c r="BF14" s="102" t="s">
        <v>24</v>
      </c>
      <c r="BG14" s="103"/>
      <c r="BH14" s="19" t="str">
        <f>IFERROR(VLOOKUP(BD13,BB22:BM33,11),"--")</f>
        <v>--</v>
      </c>
    </row>
    <row r="15" spans="2:61" ht="15" thickBot="1" x14ac:dyDescent="0.35">
      <c r="B15" s="71" t="s">
        <v>29</v>
      </c>
      <c r="C15" s="72"/>
      <c r="D15" s="55"/>
      <c r="E15" s="14"/>
      <c r="F15" t="str">
        <f>IF(ISBLANK(D14),"← See Design Manual Chapter 1260.03(2)",IF(AND(D13&lt;=50,ABS(D14)&lt;=1),"← May qualify for a zero-length vertical curve. See 1220.02(2)(b).",IF(AND(D13&lt;=80,ABS(D14)&lt;=0.5),"← May qualify for a zero-length vertical curve. See 1220.02(2)(b).","← See Design Manual Chapter 1260.03(2)")))</f>
        <v>← See Design Manual Chapter 1260.03(2)</v>
      </c>
      <c r="O15" s="71" t="s">
        <v>29</v>
      </c>
      <c r="P15" s="72"/>
      <c r="Q15" s="55"/>
      <c r="R15" s="14"/>
      <c r="S15" t="str">
        <f>IF(ISBLANK(Q14),"← See Design Manual Chapter 1260.03(2)",IF(AND(Q13&lt;=50,ABS(Q14)&lt;=1),"← May qualify for a zero-length vertical curve. See 1220.02(2)(b).",IF(AND(Q13&lt;=80,ABS(Q14)&lt;=0.5),"← May qualify for a zero-length vertical curve. See 1220.02(2)(b).","← See Design Manual Chapter 1260.03(2)")))</f>
        <v>← See Design Manual Chapter 1260.03(2)</v>
      </c>
      <c r="AB15" s="71" t="s">
        <v>29</v>
      </c>
      <c r="AC15" s="72"/>
      <c r="AD15" s="55"/>
      <c r="AE15" s="14"/>
      <c r="AF15" t="str">
        <f>IF(ISBLANK(AD14),"← See Design Manual Chapter 1260.03(2)",IF(AND(AD13&lt;=50,ABS(AD14)&lt;=1),"← May qualify for a zero-length vertical curve. See 1220.02(2)(b).",IF(AND(AD13&lt;=80,ABS(AD14)&lt;=0.5),"← May qualify for a zero-length vertical curve. See 1220.02(2)(b).","← See Design Manual Chapter 1260.03(2)")))</f>
        <v>← See Design Manual Chapter 1260.03(2)</v>
      </c>
      <c r="AO15" s="71" t="s">
        <v>29</v>
      </c>
      <c r="AP15" s="72"/>
      <c r="AQ15" s="55"/>
      <c r="AR15" s="14"/>
      <c r="AS15" t="str">
        <f>IF(ISBLANK(AQ14),"← See Design Manual Chapter 1260.03(2)",IF(AND(AQ13&lt;=50,ABS(AQ14)&lt;=1),"← May qualify for a zero-length vertical curve. See 1220.02(2)(b).",IF(AND(AQ13&lt;=80,ABS(AQ14)&lt;=0.5),"← May qualify for a zero-length vertical curve. See 1220.02(2)(b).","← See Design Manual Chapter 1260.03(2)")))</f>
        <v>← See Design Manual Chapter 1260.03(2)</v>
      </c>
      <c r="BB15" s="71" t="s">
        <v>29</v>
      </c>
      <c r="BC15" s="72"/>
      <c r="BD15" s="55"/>
      <c r="BE15" s="14"/>
      <c r="BF15" t="str">
        <f>IF(ISBLANK(BD14),"← See Design Manual Chapter 1260.03(2)",IF(AND(BD13&lt;=50,ABS(BD14)&lt;=1),"← May qualify for a zero-length vertical curve. See 1220.02(2)(b).",IF(AND(BD13&lt;=80,ABS(BD14)&lt;=0.5),"← May qualify for a zero-length vertical curve. See 1220.02(2)(b).","← See Design Manual Chapter 1260.03(2)")))</f>
        <v>← See Design Manual Chapter 1260.03(2)</v>
      </c>
    </row>
    <row r="16" spans="2:61" ht="15" thickBot="1" x14ac:dyDescent="0.35">
      <c r="C16" s="1"/>
      <c r="D16" s="14"/>
      <c r="E16" s="14"/>
      <c r="P16" s="1"/>
      <c r="Q16" s="14"/>
      <c r="R16" s="14"/>
      <c r="AC16" s="1"/>
      <c r="AD16" s="14"/>
      <c r="AE16" s="14"/>
      <c r="AP16" s="1"/>
      <c r="AQ16" s="14"/>
      <c r="AR16" s="14"/>
      <c r="BC16" s="1"/>
      <c r="BD16" s="14"/>
      <c r="BE16" s="14"/>
    </row>
    <row r="17" spans="2:65" ht="15" thickBot="1" x14ac:dyDescent="0.35">
      <c r="B17" s="73" t="s">
        <v>27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5"/>
      <c r="O17" s="73" t="s">
        <v>27</v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5"/>
      <c r="AB17" s="73" t="s">
        <v>27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5"/>
      <c r="AO17" s="73" t="s">
        <v>27</v>
      </c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5"/>
      <c r="BB17" s="73" t="s">
        <v>27</v>
      </c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5"/>
    </row>
    <row r="18" spans="2:65" s="21" customFormat="1" ht="15" thickBot="1" x14ac:dyDescent="0.3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</row>
    <row r="19" spans="2:65" ht="15" customHeight="1" thickBot="1" x14ac:dyDescent="0.35">
      <c r="B19" s="30"/>
      <c r="C19" s="30"/>
      <c r="D19" s="30"/>
      <c r="E19" s="76" t="s">
        <v>20</v>
      </c>
      <c r="F19" s="30"/>
      <c r="G19" s="79" t="s">
        <v>4</v>
      </c>
      <c r="H19" s="80"/>
      <c r="I19" s="16"/>
      <c r="J19" s="79" t="s">
        <v>16</v>
      </c>
      <c r="K19" s="81"/>
      <c r="L19" s="81"/>
      <c r="M19" s="80"/>
      <c r="O19" s="30"/>
      <c r="P19" s="30"/>
      <c r="Q19" s="30"/>
      <c r="R19" s="76" t="s">
        <v>20</v>
      </c>
      <c r="S19" s="30"/>
      <c r="T19" s="79" t="s">
        <v>4</v>
      </c>
      <c r="U19" s="80"/>
      <c r="V19" s="16"/>
      <c r="W19" s="79" t="s">
        <v>16</v>
      </c>
      <c r="X19" s="81"/>
      <c r="Y19" s="81"/>
      <c r="Z19" s="80"/>
      <c r="AB19" s="30"/>
      <c r="AC19" s="30"/>
      <c r="AD19" s="30"/>
      <c r="AE19" s="76" t="s">
        <v>20</v>
      </c>
      <c r="AF19" s="30"/>
      <c r="AG19" s="79" t="s">
        <v>4</v>
      </c>
      <c r="AH19" s="80"/>
      <c r="AI19" s="16"/>
      <c r="AJ19" s="79" t="s">
        <v>16</v>
      </c>
      <c r="AK19" s="81"/>
      <c r="AL19" s="81"/>
      <c r="AM19" s="80"/>
      <c r="AO19" s="30"/>
      <c r="AP19" s="30"/>
      <c r="AQ19" s="30"/>
      <c r="AR19" s="76" t="s">
        <v>20</v>
      </c>
      <c r="AS19" s="30"/>
      <c r="AT19" s="79" t="s">
        <v>4</v>
      </c>
      <c r="AU19" s="80"/>
      <c r="AV19" s="16"/>
      <c r="AW19" s="79" t="s">
        <v>16</v>
      </c>
      <c r="AX19" s="81"/>
      <c r="AY19" s="81"/>
      <c r="AZ19" s="80"/>
      <c r="BB19" s="30"/>
      <c r="BC19" s="30"/>
      <c r="BD19" s="30"/>
      <c r="BE19" s="76" t="s">
        <v>20</v>
      </c>
      <c r="BF19" s="30"/>
      <c r="BG19" s="79" t="s">
        <v>4</v>
      </c>
      <c r="BH19" s="80"/>
      <c r="BI19" s="16"/>
      <c r="BJ19" s="79" t="s">
        <v>16</v>
      </c>
      <c r="BK19" s="81"/>
      <c r="BL19" s="81"/>
      <c r="BM19" s="80"/>
    </row>
    <row r="20" spans="2:65" ht="15" customHeight="1" thickBot="1" x14ac:dyDescent="0.35">
      <c r="B20" s="82" t="s">
        <v>0</v>
      </c>
      <c r="C20" s="84" t="s">
        <v>1</v>
      </c>
      <c r="D20" s="84" t="s">
        <v>17</v>
      </c>
      <c r="E20" s="77"/>
      <c r="F20" s="87" t="s">
        <v>18</v>
      </c>
      <c r="G20" s="89" t="s">
        <v>3</v>
      </c>
      <c r="H20" s="91" t="s">
        <v>2</v>
      </c>
      <c r="I20" s="15"/>
      <c r="J20" s="90" t="s">
        <v>15</v>
      </c>
      <c r="K20" s="78"/>
      <c r="L20" s="90" t="s">
        <v>24</v>
      </c>
      <c r="M20" s="78"/>
      <c r="O20" s="82" t="s">
        <v>0</v>
      </c>
      <c r="P20" s="84" t="s">
        <v>1</v>
      </c>
      <c r="Q20" s="84" t="s">
        <v>17</v>
      </c>
      <c r="R20" s="77"/>
      <c r="S20" s="87" t="s">
        <v>18</v>
      </c>
      <c r="T20" s="89" t="s">
        <v>3</v>
      </c>
      <c r="U20" s="91" t="s">
        <v>2</v>
      </c>
      <c r="V20" s="15"/>
      <c r="W20" s="90" t="s">
        <v>15</v>
      </c>
      <c r="X20" s="78"/>
      <c r="Y20" s="90" t="s">
        <v>24</v>
      </c>
      <c r="Z20" s="78"/>
      <c r="AB20" s="82" t="s">
        <v>0</v>
      </c>
      <c r="AC20" s="84" t="s">
        <v>1</v>
      </c>
      <c r="AD20" s="84" t="s">
        <v>17</v>
      </c>
      <c r="AE20" s="77"/>
      <c r="AF20" s="87" t="s">
        <v>18</v>
      </c>
      <c r="AG20" s="89" t="s">
        <v>3</v>
      </c>
      <c r="AH20" s="91" t="s">
        <v>2</v>
      </c>
      <c r="AI20" s="15"/>
      <c r="AJ20" s="90" t="s">
        <v>15</v>
      </c>
      <c r="AK20" s="78"/>
      <c r="AL20" s="90" t="s">
        <v>24</v>
      </c>
      <c r="AM20" s="78"/>
      <c r="AO20" s="82" t="s">
        <v>0</v>
      </c>
      <c r="AP20" s="84" t="s">
        <v>1</v>
      </c>
      <c r="AQ20" s="84" t="s">
        <v>17</v>
      </c>
      <c r="AR20" s="77"/>
      <c r="AS20" s="87" t="s">
        <v>18</v>
      </c>
      <c r="AT20" s="89" t="s">
        <v>3</v>
      </c>
      <c r="AU20" s="91" t="s">
        <v>2</v>
      </c>
      <c r="AV20" s="15"/>
      <c r="AW20" s="90" t="s">
        <v>15</v>
      </c>
      <c r="AX20" s="78"/>
      <c r="AY20" s="90" t="s">
        <v>24</v>
      </c>
      <c r="AZ20" s="78"/>
      <c r="BB20" s="82" t="s">
        <v>0</v>
      </c>
      <c r="BC20" s="84" t="s">
        <v>1</v>
      </c>
      <c r="BD20" s="84" t="s">
        <v>17</v>
      </c>
      <c r="BE20" s="77"/>
      <c r="BF20" s="87" t="s">
        <v>18</v>
      </c>
      <c r="BG20" s="89" t="s">
        <v>3</v>
      </c>
      <c r="BH20" s="91" t="s">
        <v>2</v>
      </c>
      <c r="BI20" s="15"/>
      <c r="BJ20" s="90" t="s">
        <v>15</v>
      </c>
      <c r="BK20" s="78"/>
      <c r="BL20" s="90" t="s">
        <v>24</v>
      </c>
      <c r="BM20" s="78"/>
    </row>
    <row r="21" spans="2:65" ht="15.75" customHeight="1" thickBot="1" x14ac:dyDescent="0.35">
      <c r="B21" s="83"/>
      <c r="C21" s="85"/>
      <c r="D21" s="86"/>
      <c r="E21" s="78"/>
      <c r="F21" s="88"/>
      <c r="G21" s="107"/>
      <c r="H21" s="92"/>
      <c r="I21" s="15"/>
      <c r="J21" s="31" t="s">
        <v>6</v>
      </c>
      <c r="K21" s="32" t="s">
        <v>9</v>
      </c>
      <c r="L21" s="31" t="s">
        <v>6</v>
      </c>
      <c r="M21" s="33" t="s">
        <v>11</v>
      </c>
      <c r="O21" s="83"/>
      <c r="P21" s="85"/>
      <c r="Q21" s="86"/>
      <c r="R21" s="78"/>
      <c r="S21" s="88"/>
      <c r="T21" s="90"/>
      <c r="U21" s="92"/>
      <c r="V21" s="15"/>
      <c r="W21" s="31" t="s">
        <v>6</v>
      </c>
      <c r="X21" s="32" t="s">
        <v>9</v>
      </c>
      <c r="Y21" s="31" t="s">
        <v>6</v>
      </c>
      <c r="Z21" s="33" t="s">
        <v>11</v>
      </c>
      <c r="AB21" s="83"/>
      <c r="AC21" s="85"/>
      <c r="AD21" s="86"/>
      <c r="AE21" s="78"/>
      <c r="AF21" s="88"/>
      <c r="AG21" s="90"/>
      <c r="AH21" s="92"/>
      <c r="AI21" s="15"/>
      <c r="AJ21" s="31" t="s">
        <v>6</v>
      </c>
      <c r="AK21" s="32" t="s">
        <v>9</v>
      </c>
      <c r="AL21" s="31" t="s">
        <v>6</v>
      </c>
      <c r="AM21" s="33" t="s">
        <v>11</v>
      </c>
      <c r="AO21" s="83"/>
      <c r="AP21" s="85"/>
      <c r="AQ21" s="86"/>
      <c r="AR21" s="78"/>
      <c r="AS21" s="88"/>
      <c r="AT21" s="90"/>
      <c r="AU21" s="92"/>
      <c r="AV21" s="15"/>
      <c r="AW21" s="31" t="s">
        <v>6</v>
      </c>
      <c r="AX21" s="32" t="s">
        <v>9</v>
      </c>
      <c r="AY21" s="31" t="s">
        <v>6</v>
      </c>
      <c r="AZ21" s="33" t="s">
        <v>11</v>
      </c>
      <c r="BB21" s="83"/>
      <c r="BC21" s="85"/>
      <c r="BD21" s="86"/>
      <c r="BE21" s="78"/>
      <c r="BF21" s="88"/>
      <c r="BG21" s="90"/>
      <c r="BH21" s="92"/>
      <c r="BI21" s="15"/>
      <c r="BJ21" s="31" t="s">
        <v>6</v>
      </c>
      <c r="BK21" s="32" t="s">
        <v>9</v>
      </c>
      <c r="BL21" s="31" t="s">
        <v>6</v>
      </c>
      <c r="BM21" s="33" t="s">
        <v>11</v>
      </c>
    </row>
    <row r="22" spans="2:65" ht="15" customHeight="1" x14ac:dyDescent="0.3">
      <c r="B22" s="35">
        <v>25</v>
      </c>
      <c r="C22" s="36">
        <f>3*B22</f>
        <v>75</v>
      </c>
      <c r="D22" s="37">
        <f t="shared" ref="D22:D33" si="0">($D$14*$B22^2)/46.5</f>
        <v>0</v>
      </c>
      <c r="E22" s="38">
        <v>155</v>
      </c>
      <c r="F22" s="39">
        <f>IF(AND($D$15&gt;-3,$D$15&lt;3),$E22,1.47*$B22*(2.5)+($B22^2/(30*(0.347826+($D$15/100)))))</f>
        <v>155</v>
      </c>
      <c r="G22" s="25" t="str">
        <f>IFERROR(IF((2*F22)-(400+3.5*F22)/$D$14&lt;0,0,(2*F22)-(400+3.5*F22)/$D$14),"")</f>
        <v/>
      </c>
      <c r="H22" s="10">
        <f t="shared" ref="H22:H33" si="1">($D$14*F22^2)/(400+3.5*F22)</f>
        <v>0</v>
      </c>
      <c r="I22" s="59" t="s">
        <v>32</v>
      </c>
      <c r="J22" s="6" t="str">
        <f>IFERROR(IF((2*F22)-(400+3.5*F22)/$D$14&lt;D22,D22,G22),"")</f>
        <v/>
      </c>
      <c r="K22" s="7" t="s">
        <v>5</v>
      </c>
      <c r="L22" s="6" t="str">
        <f>IF(OR(D22&gt;G22,D22&gt;H22),D22,IF(H22&gt;F22,H22,G22))</f>
        <v/>
      </c>
      <c r="M22" s="7" t="s">
        <v>10</v>
      </c>
      <c r="O22" s="35">
        <v>25</v>
      </c>
      <c r="P22" s="36">
        <f>3*O22</f>
        <v>75</v>
      </c>
      <c r="Q22" s="37">
        <f>(Q$14*O22^2)/46.5</f>
        <v>0</v>
      </c>
      <c r="R22" s="38">
        <v>155</v>
      </c>
      <c r="S22" s="40">
        <f>IF(AND(Q$15&gt;-3,Q$15&lt;3),R22,1.47*O22*(2.5)+(O22^2/(30*(0.347826+(Q$15/100)))))</f>
        <v>155</v>
      </c>
      <c r="T22" s="27" t="str">
        <f>IFERROR(IF((2*S22)-(400+3.5*S22)/Q$14&lt;0,0,(2*S22)-(400+3.5*S22)/Q$14),"")</f>
        <v/>
      </c>
      <c r="U22" s="10">
        <f>(Q$14*S22^2)/(400+3.5*S22)</f>
        <v>0</v>
      </c>
      <c r="V22" s="59" t="s">
        <v>32</v>
      </c>
      <c r="W22" s="6" t="str">
        <f>IFERROR(IF((2*S22)-(400+3.5*S22)/Q$14&lt;Q22,Q22,T22),"")</f>
        <v/>
      </c>
      <c r="X22" s="7" t="s">
        <v>5</v>
      </c>
      <c r="Y22" s="6" t="str">
        <f>IF(OR(Q22&gt;T22,Q22&gt;U22),Q22,IF(U22&gt;S22,U22,T22))</f>
        <v/>
      </c>
      <c r="Z22" s="7" t="s">
        <v>10</v>
      </c>
      <c r="AB22" s="35">
        <v>25</v>
      </c>
      <c r="AC22" s="36">
        <f>3*AB22</f>
        <v>75</v>
      </c>
      <c r="AD22" s="37">
        <f>(AD$14*AB22^2)/46.5</f>
        <v>0</v>
      </c>
      <c r="AE22" s="38">
        <v>155</v>
      </c>
      <c r="AF22" s="40">
        <f>IF(AND(AD$15&gt;-3,AD$15&lt;3),AE22,1.47*AB22*(2.5)+(AB22^2/(30*(0.347826+(AD$15/100)))))</f>
        <v>155</v>
      </c>
      <c r="AG22" s="27" t="str">
        <f>IFERROR(IF((2*AF22)-(400+3.5*AF22)/AD$14&lt;0,0,(2*AF22)-(400+3.5*AF22)/AD$14),"")</f>
        <v/>
      </c>
      <c r="AH22" s="10">
        <f>(AD$14*AF22^2)/(400+3.5*AF22)</f>
        <v>0</v>
      </c>
      <c r="AI22" s="59" t="s">
        <v>32</v>
      </c>
      <c r="AJ22" s="6" t="str">
        <f>IFERROR(IF((2*AF22)-(400+3.5*AF22)/AD$14&lt;AD22,AD22,AG22),"")</f>
        <v/>
      </c>
      <c r="AK22" s="7" t="s">
        <v>5</v>
      </c>
      <c r="AL22" s="6" t="str">
        <f>IF(OR(AD22&gt;AG22,AD22&gt;AH22),AD22,IF(AH22&gt;AF22,AH22,AG22))</f>
        <v/>
      </c>
      <c r="AM22" s="7" t="s">
        <v>10</v>
      </c>
      <c r="AO22" s="35">
        <v>25</v>
      </c>
      <c r="AP22" s="36">
        <f>3*AO22</f>
        <v>75</v>
      </c>
      <c r="AQ22" s="37">
        <f>(AQ$14*AO22^2)/46.5</f>
        <v>0</v>
      </c>
      <c r="AR22" s="38">
        <v>155</v>
      </c>
      <c r="AS22" s="40">
        <f>IF(AND(AQ$15&gt;-3,AQ$15&lt;3),AR22,1.47*AO22*(2.5)+(AO22^2/(30*(0.347826+(AQ$15/100)))))</f>
        <v>155</v>
      </c>
      <c r="AT22" s="27" t="str">
        <f>IFERROR(IF((2*AS22)-(400+3.5*AS22)/AQ$14&lt;0,0,(2*AS22)-(400+3.5*AS22)/AQ$14),"")</f>
        <v/>
      </c>
      <c r="AU22" s="10">
        <f>(AQ$14*AS22^2)/(400+3.5*AS22)</f>
        <v>0</v>
      </c>
      <c r="AV22" s="59" t="s">
        <v>32</v>
      </c>
      <c r="AW22" s="6" t="str">
        <f>IFERROR(IF((2*AS22)-(400+3.5*AS22)/AQ$14&lt;AQ22,AQ22,AT22),"")</f>
        <v/>
      </c>
      <c r="AX22" s="7" t="s">
        <v>5</v>
      </c>
      <c r="AY22" s="6" t="str">
        <f>IF(OR(AQ22&gt;AT22,AQ22&gt;AU22),AQ22,IF(AU22&gt;AS22,AU22,AT22))</f>
        <v/>
      </c>
      <c r="AZ22" s="7" t="s">
        <v>10</v>
      </c>
      <c r="BB22" s="35">
        <v>25</v>
      </c>
      <c r="BC22" s="36">
        <f>3*BB22</f>
        <v>75</v>
      </c>
      <c r="BD22" s="37">
        <f>(BD$14*BB22^2)/46.5</f>
        <v>0</v>
      </c>
      <c r="BE22" s="38">
        <v>155</v>
      </c>
      <c r="BF22" s="40">
        <f>IF(AND(BD$15&gt;-3,BD$15&lt;3),BE22,1.47*BB22*(2.5)+(BB22^2/(30*(0.347826+(BD$15/100)))))</f>
        <v>155</v>
      </c>
      <c r="BG22" s="27" t="str">
        <f>IFERROR(IF((2*BF22)-(400+3.5*BF22)/BD$14&lt;0,0,(2*BF22)-(400+3.5*BF22)/BD$14),"")</f>
        <v/>
      </c>
      <c r="BH22" s="10">
        <f>(BD$14*BF22^2)/(400+3.5*BF22)</f>
        <v>0</v>
      </c>
      <c r="BI22" s="59" t="s">
        <v>32</v>
      </c>
      <c r="BJ22" s="6" t="str">
        <f>IFERROR(IF((2*BF22)-(400+3.5*BF22)/BD$14&lt;BD22,BD22,BG22),"")</f>
        <v/>
      </c>
      <c r="BK22" s="7" t="s">
        <v>5</v>
      </c>
      <c r="BL22" s="6" t="str">
        <f>IF(OR(BD22&gt;BG22,BD22&gt;BH22),BD22,IF(BH22&gt;BF22,BH22,BG22))</f>
        <v/>
      </c>
      <c r="BM22" s="7" t="s">
        <v>10</v>
      </c>
    </row>
    <row r="23" spans="2:65" x14ac:dyDescent="0.3">
      <c r="B23" s="41">
        <v>30</v>
      </c>
      <c r="C23" s="42">
        <f t="shared" ref="C23:C33" si="2">3*B23</f>
        <v>90</v>
      </c>
      <c r="D23" s="43">
        <f t="shared" si="0"/>
        <v>0</v>
      </c>
      <c r="E23" s="44">
        <v>200</v>
      </c>
      <c r="F23" s="45">
        <f t="shared" ref="F23:F33" si="3">IF(AND($D$15&gt;-3,$D$15&lt;3),$E23,1.47*$B23*(2.5)+($B23^2/(30*(0.347826+($D$15/100)))))</f>
        <v>200</v>
      </c>
      <c r="G23" s="5" t="str">
        <f t="shared" ref="G23:G33" si="4">IFERROR(IF((2*F23)-(400+3.5*F23)/$D$14&lt;0,0,(2*F23)-(400+3.5*F23)/$D$14),"")</f>
        <v/>
      </c>
      <c r="H23" s="11">
        <f t="shared" si="1"/>
        <v>0</v>
      </c>
      <c r="I23" s="60"/>
      <c r="J23" s="2" t="str">
        <f t="shared" ref="J23" si="5">IFERROR(IF((2*F23)-(400+3.5*F23)/$D$14&lt;D23,D23,G23),"")</f>
        <v/>
      </c>
      <c r="K23" s="8" t="s">
        <v>5</v>
      </c>
      <c r="L23" s="2" t="str">
        <f>IF(OR(D23&gt;G23,D23&gt;H23),D23,IF(H23&gt;F23,H23,G23))</f>
        <v/>
      </c>
      <c r="M23" s="8" t="s">
        <v>10</v>
      </c>
      <c r="O23" s="41">
        <v>30</v>
      </c>
      <c r="P23" s="42">
        <f t="shared" ref="P23:P33" si="6">3*O23</f>
        <v>90</v>
      </c>
      <c r="Q23" s="43">
        <f t="shared" ref="Q23:Q33" si="7">(Q$14*O23^2)/46.5</f>
        <v>0</v>
      </c>
      <c r="R23" s="44">
        <v>200</v>
      </c>
      <c r="S23" s="46">
        <f t="shared" ref="S23:S33" si="8">IF(AND(Q$15&gt;-3,Q$15&lt;3),R23,1.47*O23*(2.5)+(O23^2/(30*(0.347826+(Q$15/100)))))</f>
        <v>200</v>
      </c>
      <c r="T23" s="28" t="str">
        <f t="shared" ref="T23:T33" si="9">IFERROR(IF((2*S23)-(400+3.5*S23)/$Q$14&lt;0,0,(2*S23)-(400+3.5*S23)/$Q$14),"")</f>
        <v/>
      </c>
      <c r="U23" s="11">
        <f t="shared" ref="U23:U33" si="10">($Q$14*S23^2)/(400+3.5*S23)</f>
        <v>0</v>
      </c>
      <c r="V23" s="60"/>
      <c r="W23" s="2" t="str">
        <f t="shared" ref="W23" si="11">IFERROR(IF((2*S23)-(400+3.5*S23)/Q$14&lt;Q23,Q23,T23),"")</f>
        <v/>
      </c>
      <c r="X23" s="8" t="s">
        <v>5</v>
      </c>
      <c r="Y23" s="2" t="str">
        <f>IF(OR(Q23&gt;T23,Q23&gt;U23),Q23,IF(U23&gt;S23,U23,T23))</f>
        <v/>
      </c>
      <c r="Z23" s="8" t="s">
        <v>10</v>
      </c>
      <c r="AB23" s="41">
        <v>30</v>
      </c>
      <c r="AC23" s="42">
        <f t="shared" ref="AC23:AC33" si="12">3*AB23</f>
        <v>90</v>
      </c>
      <c r="AD23" s="43">
        <f t="shared" ref="AD23:AD33" si="13">(AD$14*AB23^2)/46.5</f>
        <v>0</v>
      </c>
      <c r="AE23" s="44">
        <v>200</v>
      </c>
      <c r="AF23" s="46">
        <f t="shared" ref="AF23:AF33" si="14">IF(AND(AD$15&gt;-3,AD$15&lt;3),AE23,1.47*AB23*(2.5)+(AB23^2/(30*(0.347826+(AD$15/100)))))</f>
        <v>200</v>
      </c>
      <c r="AG23" s="28" t="str">
        <f t="shared" ref="AG23:AG33" si="15">IFERROR(IF((2*AF23)-(400+3.5*AF23)/$Q$14&lt;0,0,(2*AF23)-(400+3.5*AF23)/$Q$14),"")</f>
        <v/>
      </c>
      <c r="AH23" s="11">
        <f t="shared" ref="AH23:AH33" si="16">($Q$14*AF23^2)/(400+3.5*AF23)</f>
        <v>0</v>
      </c>
      <c r="AI23" s="60"/>
      <c r="AJ23" s="2" t="str">
        <f t="shared" ref="AJ23" si="17">IFERROR(IF((2*AF23)-(400+3.5*AF23)/AD$14&lt;AD23,AD23,AG23),"")</f>
        <v/>
      </c>
      <c r="AK23" s="8" t="s">
        <v>5</v>
      </c>
      <c r="AL23" s="2" t="str">
        <f>IF(OR(AD23&gt;AG23,AD23&gt;AH23),AD23,IF(AH23&gt;AF23,AH23,AG23))</f>
        <v/>
      </c>
      <c r="AM23" s="8" t="s">
        <v>10</v>
      </c>
      <c r="AO23" s="41">
        <v>30</v>
      </c>
      <c r="AP23" s="42">
        <f t="shared" ref="AP23:AP33" si="18">3*AO23</f>
        <v>90</v>
      </c>
      <c r="AQ23" s="43">
        <f t="shared" ref="AQ23:AQ33" si="19">(AQ$14*AO23^2)/46.5</f>
        <v>0</v>
      </c>
      <c r="AR23" s="44">
        <v>200</v>
      </c>
      <c r="AS23" s="46">
        <f t="shared" ref="AS23:AS33" si="20">IF(AND(AQ$15&gt;-3,AQ$15&lt;3),AR23,1.47*AO23*(2.5)+(AO23^2/(30*(0.347826+(AQ$15/100)))))</f>
        <v>200</v>
      </c>
      <c r="AT23" s="28" t="str">
        <f t="shared" ref="AT23:AT33" si="21">IFERROR(IF((2*AS23)-(400+3.5*AS23)/$Q$14&lt;0,0,(2*AS23)-(400+3.5*AS23)/$Q$14),"")</f>
        <v/>
      </c>
      <c r="AU23" s="11">
        <f t="shared" ref="AU23:AU33" si="22">($Q$14*AS23^2)/(400+3.5*AS23)</f>
        <v>0</v>
      </c>
      <c r="AV23" s="60"/>
      <c r="AW23" s="2" t="str">
        <f t="shared" ref="AW23" si="23">IFERROR(IF((2*AS23)-(400+3.5*AS23)/AQ$14&lt;AQ23,AQ23,AT23),"")</f>
        <v/>
      </c>
      <c r="AX23" s="8" t="s">
        <v>5</v>
      </c>
      <c r="AY23" s="2" t="str">
        <f>IF(OR(AQ23&gt;AT23,AQ23&gt;AU23),AQ23,IF(AU23&gt;AS23,AU23,AT23))</f>
        <v/>
      </c>
      <c r="AZ23" s="8" t="s">
        <v>10</v>
      </c>
      <c r="BB23" s="41">
        <v>30</v>
      </c>
      <c r="BC23" s="42">
        <f t="shared" ref="BC23:BC33" si="24">3*BB23</f>
        <v>90</v>
      </c>
      <c r="BD23" s="43">
        <f t="shared" ref="BD23:BD33" si="25">(BD$14*BB23^2)/46.5</f>
        <v>0</v>
      </c>
      <c r="BE23" s="44">
        <v>200</v>
      </c>
      <c r="BF23" s="46">
        <f t="shared" ref="BF23:BF33" si="26">IF(AND(BD$15&gt;-3,BD$15&lt;3),BE23,1.47*BB23*(2.5)+(BB23^2/(30*(0.347826+(BD$15/100)))))</f>
        <v>200</v>
      </c>
      <c r="BG23" s="28" t="str">
        <f t="shared" ref="BG23:BG33" si="27">IFERROR(IF((2*BF23)-(400+3.5*BF23)/$Q$14&lt;0,0,(2*BF23)-(400+3.5*BF23)/$Q$14),"")</f>
        <v/>
      </c>
      <c r="BH23" s="11">
        <f t="shared" ref="BH23:BH33" si="28">($Q$14*BF23^2)/(400+3.5*BF23)</f>
        <v>0</v>
      </c>
      <c r="BI23" s="60"/>
      <c r="BJ23" s="2" t="str">
        <f t="shared" ref="BJ23" si="29">IFERROR(IF((2*BF23)-(400+3.5*BF23)/BD$14&lt;BD23,BD23,BG23),"")</f>
        <v/>
      </c>
      <c r="BK23" s="8" t="s">
        <v>5</v>
      </c>
      <c r="BL23" s="2" t="str">
        <f>IF(OR(BD23&gt;BG23,BD23&gt;BH23),BD23,IF(BH23&gt;BF23,BH23,BG23))</f>
        <v/>
      </c>
      <c r="BM23" s="8" t="s">
        <v>10</v>
      </c>
    </row>
    <row r="24" spans="2:65" x14ac:dyDescent="0.3">
      <c r="B24" s="41">
        <v>35</v>
      </c>
      <c r="C24" s="42">
        <f t="shared" si="2"/>
        <v>105</v>
      </c>
      <c r="D24" s="43">
        <f t="shared" si="0"/>
        <v>0</v>
      </c>
      <c r="E24" s="44">
        <v>250</v>
      </c>
      <c r="F24" s="45">
        <f t="shared" si="3"/>
        <v>250</v>
      </c>
      <c r="G24" s="5" t="str">
        <f t="shared" si="4"/>
        <v/>
      </c>
      <c r="H24" s="11">
        <f t="shared" si="1"/>
        <v>0</v>
      </c>
      <c r="I24" s="60"/>
      <c r="J24" s="2" t="str">
        <f>IFERROR(IF((2*230)-(400+3.5*230)/D$14&lt;D24,D24,(2*230)-(400+3.5*230)/D$14),"")</f>
        <v/>
      </c>
      <c r="K24" s="8" t="s">
        <v>8</v>
      </c>
      <c r="L24" s="2" t="str">
        <f>IF(OR(D24&gt;G24,D24&gt;H24),D24,IF(H24&gt;F24,H24,G24))</f>
        <v/>
      </c>
      <c r="M24" s="8" t="s">
        <v>10</v>
      </c>
      <c r="O24" s="41">
        <v>35</v>
      </c>
      <c r="P24" s="42">
        <f t="shared" si="6"/>
        <v>105</v>
      </c>
      <c r="Q24" s="43">
        <f t="shared" si="7"/>
        <v>0</v>
      </c>
      <c r="R24" s="44">
        <v>250</v>
      </c>
      <c r="S24" s="46">
        <f t="shared" si="8"/>
        <v>250</v>
      </c>
      <c r="T24" s="28" t="str">
        <f t="shared" si="9"/>
        <v/>
      </c>
      <c r="U24" s="11">
        <f t="shared" si="10"/>
        <v>0</v>
      </c>
      <c r="V24" s="60"/>
      <c r="W24" s="2" t="str">
        <f>IFERROR(IF((2*230)-(400+3.5*230)/Q$14&lt;Q24,Q24,(2*230)-(400+3.5*230)/Q$14),"")</f>
        <v/>
      </c>
      <c r="X24" s="8" t="s">
        <v>8</v>
      </c>
      <c r="Y24" s="2" t="str">
        <f>IF(OR(Q24&gt;T24,Q24&gt;U24),Q24,IF(U24&gt;S24,U24,T24))</f>
        <v/>
      </c>
      <c r="Z24" s="8" t="s">
        <v>10</v>
      </c>
      <c r="AB24" s="41">
        <v>35</v>
      </c>
      <c r="AC24" s="42">
        <f t="shared" si="12"/>
        <v>105</v>
      </c>
      <c r="AD24" s="43">
        <f t="shared" si="13"/>
        <v>0</v>
      </c>
      <c r="AE24" s="44">
        <v>250</v>
      </c>
      <c r="AF24" s="46">
        <f t="shared" si="14"/>
        <v>250</v>
      </c>
      <c r="AG24" s="28" t="str">
        <f t="shared" si="15"/>
        <v/>
      </c>
      <c r="AH24" s="11">
        <f t="shared" si="16"/>
        <v>0</v>
      </c>
      <c r="AI24" s="60"/>
      <c r="AJ24" s="2" t="str">
        <f>IFERROR(IF((2*230)-(400+3.5*230)/AD$14&lt;AD24,AD24,(2*230)-(400+3.5*230)/AD$14),"")</f>
        <v/>
      </c>
      <c r="AK24" s="8" t="s">
        <v>8</v>
      </c>
      <c r="AL24" s="2" t="str">
        <f>IF(OR(AD24&gt;AG24,AD24&gt;AH24),AD24,IF(AH24&gt;AF24,AH24,AG24))</f>
        <v/>
      </c>
      <c r="AM24" s="8" t="s">
        <v>10</v>
      </c>
      <c r="AO24" s="41">
        <v>35</v>
      </c>
      <c r="AP24" s="42">
        <f t="shared" si="18"/>
        <v>105</v>
      </c>
      <c r="AQ24" s="43">
        <f t="shared" si="19"/>
        <v>0</v>
      </c>
      <c r="AR24" s="44">
        <v>250</v>
      </c>
      <c r="AS24" s="46">
        <f t="shared" si="20"/>
        <v>250</v>
      </c>
      <c r="AT24" s="28" t="str">
        <f t="shared" si="21"/>
        <v/>
      </c>
      <c r="AU24" s="11">
        <f t="shared" si="22"/>
        <v>0</v>
      </c>
      <c r="AV24" s="60"/>
      <c r="AW24" s="2" t="str">
        <f>IFERROR(IF((2*230)-(400+3.5*230)/AQ$14&lt;AQ24,AQ24,(2*230)-(400+3.5*230)/AQ$14),"")</f>
        <v/>
      </c>
      <c r="AX24" s="8" t="s">
        <v>8</v>
      </c>
      <c r="AY24" s="2" t="str">
        <f>IF(OR(AQ24&gt;AT24,AQ24&gt;AU24),AQ24,IF(AU24&gt;AS24,AU24,AT24))</f>
        <v/>
      </c>
      <c r="AZ24" s="8" t="s">
        <v>10</v>
      </c>
      <c r="BB24" s="41">
        <v>35</v>
      </c>
      <c r="BC24" s="42">
        <f t="shared" si="24"/>
        <v>105</v>
      </c>
      <c r="BD24" s="43">
        <f t="shared" si="25"/>
        <v>0</v>
      </c>
      <c r="BE24" s="44">
        <v>250</v>
      </c>
      <c r="BF24" s="46">
        <f t="shared" si="26"/>
        <v>250</v>
      </c>
      <c r="BG24" s="28" t="str">
        <f t="shared" si="27"/>
        <v/>
      </c>
      <c r="BH24" s="11">
        <f t="shared" si="28"/>
        <v>0</v>
      </c>
      <c r="BI24" s="60"/>
      <c r="BJ24" s="2" t="str">
        <f>IFERROR(IF((2*230)-(400+3.5*230)/BD$14&lt;BD24,BD24,(2*230)-(400+3.5*230)/BD$14),"")</f>
        <v/>
      </c>
      <c r="BK24" s="8" t="s">
        <v>8</v>
      </c>
      <c r="BL24" s="2" t="str">
        <f>IF(OR(BD24&gt;BG24,BD24&gt;BH24),BD24,IF(BH24&gt;BF24,BH24,BG24))</f>
        <v/>
      </c>
      <c r="BM24" s="8" t="s">
        <v>10</v>
      </c>
    </row>
    <row r="25" spans="2:65" x14ac:dyDescent="0.3">
      <c r="B25" s="41">
        <v>40</v>
      </c>
      <c r="C25" s="42">
        <f t="shared" si="2"/>
        <v>120</v>
      </c>
      <c r="D25" s="43">
        <f t="shared" si="0"/>
        <v>0</v>
      </c>
      <c r="E25" s="44">
        <v>305</v>
      </c>
      <c r="F25" s="45">
        <f t="shared" si="3"/>
        <v>305</v>
      </c>
      <c r="G25" s="5" t="str">
        <f t="shared" si="4"/>
        <v/>
      </c>
      <c r="H25" s="11">
        <f t="shared" si="1"/>
        <v>0</v>
      </c>
      <c r="I25" s="60"/>
      <c r="J25" s="2" t="str">
        <f t="shared" ref="J25:J26" si="30">IFERROR(IF((2*230)-(400+3.5*230)/D$14&lt;D25,D25,(2*230)-(400+3.5*230)/D$14),"")</f>
        <v/>
      </c>
      <c r="K25" s="8" t="s">
        <v>8</v>
      </c>
      <c r="L25" s="2" t="str">
        <f>IF(OR(D25&gt;G25,D25&gt;H25),D25,IF(H25&gt;F25,H25,G25))</f>
        <v/>
      </c>
      <c r="M25" s="8" t="s">
        <v>10</v>
      </c>
      <c r="O25" s="41">
        <v>40</v>
      </c>
      <c r="P25" s="42">
        <f t="shared" si="6"/>
        <v>120</v>
      </c>
      <c r="Q25" s="43">
        <f t="shared" si="7"/>
        <v>0</v>
      </c>
      <c r="R25" s="44">
        <v>305</v>
      </c>
      <c r="S25" s="46">
        <f t="shared" si="8"/>
        <v>305</v>
      </c>
      <c r="T25" s="28" t="str">
        <f t="shared" si="9"/>
        <v/>
      </c>
      <c r="U25" s="11">
        <f t="shared" si="10"/>
        <v>0</v>
      </c>
      <c r="V25" s="60"/>
      <c r="W25" s="2" t="str">
        <f t="shared" ref="W25:W26" si="31">IFERROR(IF((2*230)-(400+3.5*230)/Q$14&lt;Q25,Q25,(2*230)-(400+3.5*230)/Q$14),"")</f>
        <v/>
      </c>
      <c r="X25" s="8" t="s">
        <v>8</v>
      </c>
      <c r="Y25" s="2" t="str">
        <f>IF(OR(Q25&gt;T25,Q25&gt;U25),Q25,IF(U25&gt;S25,U25,T25))</f>
        <v/>
      </c>
      <c r="Z25" s="8" t="s">
        <v>10</v>
      </c>
      <c r="AB25" s="41">
        <v>40</v>
      </c>
      <c r="AC25" s="42">
        <f t="shared" si="12"/>
        <v>120</v>
      </c>
      <c r="AD25" s="43">
        <f t="shared" si="13"/>
        <v>0</v>
      </c>
      <c r="AE25" s="44">
        <v>305</v>
      </c>
      <c r="AF25" s="46">
        <f t="shared" si="14"/>
        <v>305</v>
      </c>
      <c r="AG25" s="28" t="str">
        <f t="shared" si="15"/>
        <v/>
      </c>
      <c r="AH25" s="11">
        <f t="shared" si="16"/>
        <v>0</v>
      </c>
      <c r="AI25" s="60"/>
      <c r="AJ25" s="2" t="str">
        <f t="shared" ref="AJ25:AJ26" si="32">IFERROR(IF((2*230)-(400+3.5*230)/AD$14&lt;AD25,AD25,(2*230)-(400+3.5*230)/AD$14),"")</f>
        <v/>
      </c>
      <c r="AK25" s="8" t="s">
        <v>8</v>
      </c>
      <c r="AL25" s="2" t="str">
        <f>IF(OR(AD25&gt;AG25,AD25&gt;AH25),AD25,IF(AH25&gt;AF25,AH25,AG25))</f>
        <v/>
      </c>
      <c r="AM25" s="8" t="s">
        <v>10</v>
      </c>
      <c r="AO25" s="41">
        <v>40</v>
      </c>
      <c r="AP25" s="42">
        <f t="shared" si="18"/>
        <v>120</v>
      </c>
      <c r="AQ25" s="43">
        <f t="shared" si="19"/>
        <v>0</v>
      </c>
      <c r="AR25" s="44">
        <v>305</v>
      </c>
      <c r="AS25" s="46">
        <f t="shared" si="20"/>
        <v>305</v>
      </c>
      <c r="AT25" s="28" t="str">
        <f t="shared" si="21"/>
        <v/>
      </c>
      <c r="AU25" s="11">
        <f t="shared" si="22"/>
        <v>0</v>
      </c>
      <c r="AV25" s="60"/>
      <c r="AW25" s="2" t="str">
        <f t="shared" ref="AW25:AW26" si="33">IFERROR(IF((2*230)-(400+3.5*230)/AQ$14&lt;AQ25,AQ25,(2*230)-(400+3.5*230)/AQ$14),"")</f>
        <v/>
      </c>
      <c r="AX25" s="8" t="s">
        <v>8</v>
      </c>
      <c r="AY25" s="2" t="str">
        <f>IF(OR(AQ25&gt;AT25,AQ25&gt;AU25),AQ25,IF(AU25&gt;AS25,AU25,AT25))</f>
        <v/>
      </c>
      <c r="AZ25" s="8" t="s">
        <v>10</v>
      </c>
      <c r="BB25" s="41">
        <v>40</v>
      </c>
      <c r="BC25" s="42">
        <f t="shared" si="24"/>
        <v>120</v>
      </c>
      <c r="BD25" s="43">
        <f t="shared" si="25"/>
        <v>0</v>
      </c>
      <c r="BE25" s="44">
        <v>305</v>
      </c>
      <c r="BF25" s="46">
        <f t="shared" si="26"/>
        <v>305</v>
      </c>
      <c r="BG25" s="28" t="str">
        <f t="shared" si="27"/>
        <v/>
      </c>
      <c r="BH25" s="11">
        <f t="shared" si="28"/>
        <v>0</v>
      </c>
      <c r="BI25" s="60"/>
      <c r="BJ25" s="2" t="str">
        <f t="shared" ref="BJ25:BJ26" si="34">IFERROR(IF((2*230)-(400+3.5*230)/BD$14&lt;BD25,BD25,(2*230)-(400+3.5*230)/BD$14),"")</f>
        <v/>
      </c>
      <c r="BK25" s="8" t="s">
        <v>8</v>
      </c>
      <c r="BL25" s="2" t="str">
        <f>IF(OR(BD25&gt;BG25,BD25&gt;BH25),BD25,IF(BH25&gt;BF25,BH25,BG25))</f>
        <v/>
      </c>
      <c r="BM25" s="8" t="s">
        <v>10</v>
      </c>
    </row>
    <row r="26" spans="2:65" x14ac:dyDescent="0.3">
      <c r="B26" s="41">
        <v>45</v>
      </c>
      <c r="C26" s="42">
        <f t="shared" si="2"/>
        <v>135</v>
      </c>
      <c r="D26" s="43">
        <f t="shared" si="0"/>
        <v>0</v>
      </c>
      <c r="E26" s="44">
        <v>360</v>
      </c>
      <c r="F26" s="45">
        <f t="shared" si="3"/>
        <v>360</v>
      </c>
      <c r="G26" s="5" t="str">
        <f t="shared" si="4"/>
        <v/>
      </c>
      <c r="H26" s="11">
        <f t="shared" si="1"/>
        <v>0</v>
      </c>
      <c r="I26" s="60"/>
      <c r="J26" s="2" t="str">
        <f t="shared" si="30"/>
        <v/>
      </c>
      <c r="K26" s="8" t="s">
        <v>8</v>
      </c>
      <c r="L26" s="2" t="str">
        <f t="shared" ref="L26:L33" si="35">IF(OR(D26&gt;G26,D26&gt;H26),D26,IF(H26&gt;F26,H26,G26))</f>
        <v/>
      </c>
      <c r="M26" s="8" t="s">
        <v>10</v>
      </c>
      <c r="O26" s="41">
        <v>45</v>
      </c>
      <c r="P26" s="42">
        <f t="shared" si="6"/>
        <v>135</v>
      </c>
      <c r="Q26" s="43">
        <f t="shared" si="7"/>
        <v>0</v>
      </c>
      <c r="R26" s="44">
        <v>360</v>
      </c>
      <c r="S26" s="46">
        <f t="shared" si="8"/>
        <v>360</v>
      </c>
      <c r="T26" s="28" t="str">
        <f t="shared" si="9"/>
        <v/>
      </c>
      <c r="U26" s="11">
        <f t="shared" si="10"/>
        <v>0</v>
      </c>
      <c r="V26" s="60"/>
      <c r="W26" s="2" t="str">
        <f t="shared" si="31"/>
        <v/>
      </c>
      <c r="X26" s="8" t="s">
        <v>8</v>
      </c>
      <c r="Y26" s="2" t="str">
        <f t="shared" ref="Y26:Y33" si="36">IF(OR(Q26&gt;T26,Q26&gt;U26),Q26,IF(U26&gt;S26,U26,T26))</f>
        <v/>
      </c>
      <c r="Z26" s="8" t="s">
        <v>10</v>
      </c>
      <c r="AB26" s="41">
        <v>45</v>
      </c>
      <c r="AC26" s="42">
        <f t="shared" si="12"/>
        <v>135</v>
      </c>
      <c r="AD26" s="43">
        <f t="shared" si="13"/>
        <v>0</v>
      </c>
      <c r="AE26" s="44">
        <v>360</v>
      </c>
      <c r="AF26" s="46">
        <f t="shared" si="14"/>
        <v>360</v>
      </c>
      <c r="AG26" s="28" t="str">
        <f t="shared" si="15"/>
        <v/>
      </c>
      <c r="AH26" s="11">
        <f t="shared" si="16"/>
        <v>0</v>
      </c>
      <c r="AI26" s="60"/>
      <c r="AJ26" s="2" t="str">
        <f t="shared" si="32"/>
        <v/>
      </c>
      <c r="AK26" s="8" t="s">
        <v>8</v>
      </c>
      <c r="AL26" s="2" t="str">
        <f t="shared" ref="AL26:AL33" si="37">IF(OR(AD26&gt;AG26,AD26&gt;AH26),AD26,IF(AH26&gt;AF26,AH26,AG26))</f>
        <v/>
      </c>
      <c r="AM26" s="8" t="s">
        <v>10</v>
      </c>
      <c r="AO26" s="41">
        <v>45</v>
      </c>
      <c r="AP26" s="42">
        <f t="shared" si="18"/>
        <v>135</v>
      </c>
      <c r="AQ26" s="43">
        <f t="shared" si="19"/>
        <v>0</v>
      </c>
      <c r="AR26" s="44">
        <v>360</v>
      </c>
      <c r="AS26" s="46">
        <f t="shared" si="20"/>
        <v>360</v>
      </c>
      <c r="AT26" s="28" t="str">
        <f t="shared" si="21"/>
        <v/>
      </c>
      <c r="AU26" s="11">
        <f t="shared" si="22"/>
        <v>0</v>
      </c>
      <c r="AV26" s="60"/>
      <c r="AW26" s="2" t="str">
        <f t="shared" si="33"/>
        <v/>
      </c>
      <c r="AX26" s="8" t="s">
        <v>8</v>
      </c>
      <c r="AY26" s="2" t="str">
        <f t="shared" ref="AY26:AY33" si="38">IF(OR(AQ26&gt;AT26,AQ26&gt;AU26),AQ26,IF(AU26&gt;AS26,AU26,AT26))</f>
        <v/>
      </c>
      <c r="AZ26" s="8" t="s">
        <v>10</v>
      </c>
      <c r="BB26" s="41">
        <v>45</v>
      </c>
      <c r="BC26" s="42">
        <f t="shared" si="24"/>
        <v>135</v>
      </c>
      <c r="BD26" s="43">
        <f t="shared" si="25"/>
        <v>0</v>
      </c>
      <c r="BE26" s="44">
        <v>360</v>
      </c>
      <c r="BF26" s="46">
        <f t="shared" si="26"/>
        <v>360</v>
      </c>
      <c r="BG26" s="28" t="str">
        <f t="shared" si="27"/>
        <v/>
      </c>
      <c r="BH26" s="11">
        <f t="shared" si="28"/>
        <v>0</v>
      </c>
      <c r="BI26" s="60"/>
      <c r="BJ26" s="2" t="str">
        <f t="shared" si="34"/>
        <v/>
      </c>
      <c r="BK26" s="8" t="s">
        <v>8</v>
      </c>
      <c r="BL26" s="2" t="str">
        <f t="shared" ref="BL26:BL33" si="39">IF(OR(BD26&gt;BG26,BD26&gt;BH26),BD26,IF(BH26&gt;BF26,BH26,BG26))</f>
        <v/>
      </c>
      <c r="BM26" s="8" t="s">
        <v>10</v>
      </c>
    </row>
    <row r="27" spans="2:65" x14ac:dyDescent="0.3">
      <c r="B27" s="41">
        <v>50</v>
      </c>
      <c r="C27" s="42">
        <f t="shared" si="2"/>
        <v>150</v>
      </c>
      <c r="D27" s="43">
        <f t="shared" si="0"/>
        <v>0</v>
      </c>
      <c r="E27" s="44">
        <v>425</v>
      </c>
      <c r="F27" s="45">
        <f t="shared" si="3"/>
        <v>425</v>
      </c>
      <c r="G27" s="5" t="str">
        <f t="shared" si="4"/>
        <v/>
      </c>
      <c r="H27" s="11">
        <f t="shared" si="1"/>
        <v>0</v>
      </c>
      <c r="I27" s="60"/>
      <c r="J27" s="2">
        <f>D27</f>
        <v>0</v>
      </c>
      <c r="K27" s="8" t="s">
        <v>7</v>
      </c>
      <c r="L27" s="2" t="str">
        <f t="shared" si="35"/>
        <v/>
      </c>
      <c r="M27" s="8" t="s">
        <v>10</v>
      </c>
      <c r="O27" s="41">
        <v>50</v>
      </c>
      <c r="P27" s="42">
        <f t="shared" si="6"/>
        <v>150</v>
      </c>
      <c r="Q27" s="43">
        <f t="shared" si="7"/>
        <v>0</v>
      </c>
      <c r="R27" s="44">
        <v>425</v>
      </c>
      <c r="S27" s="46">
        <f t="shared" si="8"/>
        <v>425</v>
      </c>
      <c r="T27" s="28" t="str">
        <f t="shared" si="9"/>
        <v/>
      </c>
      <c r="U27" s="11">
        <f t="shared" si="10"/>
        <v>0</v>
      </c>
      <c r="V27" s="60"/>
      <c r="W27" s="2">
        <f>Q27</f>
        <v>0</v>
      </c>
      <c r="X27" s="8" t="s">
        <v>7</v>
      </c>
      <c r="Y27" s="2" t="str">
        <f t="shared" si="36"/>
        <v/>
      </c>
      <c r="Z27" s="8" t="s">
        <v>10</v>
      </c>
      <c r="AB27" s="41">
        <v>50</v>
      </c>
      <c r="AC27" s="42">
        <f t="shared" si="12"/>
        <v>150</v>
      </c>
      <c r="AD27" s="43">
        <f t="shared" si="13"/>
        <v>0</v>
      </c>
      <c r="AE27" s="44">
        <v>425</v>
      </c>
      <c r="AF27" s="46">
        <f t="shared" si="14"/>
        <v>425</v>
      </c>
      <c r="AG27" s="28" t="str">
        <f t="shared" si="15"/>
        <v/>
      </c>
      <c r="AH27" s="11">
        <f t="shared" si="16"/>
        <v>0</v>
      </c>
      <c r="AI27" s="60"/>
      <c r="AJ27" s="2">
        <f>AD27</f>
        <v>0</v>
      </c>
      <c r="AK27" s="8" t="s">
        <v>7</v>
      </c>
      <c r="AL27" s="2" t="str">
        <f t="shared" si="37"/>
        <v/>
      </c>
      <c r="AM27" s="8" t="s">
        <v>10</v>
      </c>
      <c r="AO27" s="41">
        <v>50</v>
      </c>
      <c r="AP27" s="42">
        <f t="shared" si="18"/>
        <v>150</v>
      </c>
      <c r="AQ27" s="43">
        <f t="shared" si="19"/>
        <v>0</v>
      </c>
      <c r="AR27" s="44">
        <v>425</v>
      </c>
      <c r="AS27" s="46">
        <f t="shared" si="20"/>
        <v>425</v>
      </c>
      <c r="AT27" s="28" t="str">
        <f t="shared" si="21"/>
        <v/>
      </c>
      <c r="AU27" s="11">
        <f t="shared" si="22"/>
        <v>0</v>
      </c>
      <c r="AV27" s="60"/>
      <c r="AW27" s="2">
        <f>AQ27</f>
        <v>0</v>
      </c>
      <c r="AX27" s="8" t="s">
        <v>7</v>
      </c>
      <c r="AY27" s="2" t="str">
        <f t="shared" si="38"/>
        <v/>
      </c>
      <c r="AZ27" s="8" t="s">
        <v>10</v>
      </c>
      <c r="BB27" s="41">
        <v>50</v>
      </c>
      <c r="BC27" s="42">
        <f t="shared" si="24"/>
        <v>150</v>
      </c>
      <c r="BD27" s="43">
        <f t="shared" si="25"/>
        <v>0</v>
      </c>
      <c r="BE27" s="44">
        <v>425</v>
      </c>
      <c r="BF27" s="46">
        <f t="shared" si="26"/>
        <v>425</v>
      </c>
      <c r="BG27" s="28" t="str">
        <f t="shared" si="27"/>
        <v/>
      </c>
      <c r="BH27" s="11">
        <f t="shared" si="28"/>
        <v>0</v>
      </c>
      <c r="BI27" s="60"/>
      <c r="BJ27" s="2">
        <f>BD27</f>
        <v>0</v>
      </c>
      <c r="BK27" s="8" t="s">
        <v>7</v>
      </c>
      <c r="BL27" s="2" t="str">
        <f t="shared" si="39"/>
        <v/>
      </c>
      <c r="BM27" s="8" t="s">
        <v>10</v>
      </c>
    </row>
    <row r="28" spans="2:65" x14ac:dyDescent="0.3">
      <c r="B28" s="41">
        <v>55</v>
      </c>
      <c r="C28" s="42">
        <f t="shared" si="2"/>
        <v>165</v>
      </c>
      <c r="D28" s="43">
        <f t="shared" si="0"/>
        <v>0</v>
      </c>
      <c r="E28" s="44">
        <v>495</v>
      </c>
      <c r="F28" s="45">
        <f t="shared" si="3"/>
        <v>495</v>
      </c>
      <c r="G28" s="5" t="str">
        <f t="shared" si="4"/>
        <v/>
      </c>
      <c r="H28" s="11">
        <f t="shared" si="1"/>
        <v>0</v>
      </c>
      <c r="I28" s="60"/>
      <c r="J28" s="2">
        <f t="shared" ref="J28:J33" si="40">D28</f>
        <v>0</v>
      </c>
      <c r="K28" s="8" t="s">
        <v>7</v>
      </c>
      <c r="L28" s="2" t="str">
        <f t="shared" si="35"/>
        <v/>
      </c>
      <c r="M28" s="8" t="s">
        <v>10</v>
      </c>
      <c r="O28" s="41">
        <v>55</v>
      </c>
      <c r="P28" s="42">
        <f t="shared" si="6"/>
        <v>165</v>
      </c>
      <c r="Q28" s="43">
        <f t="shared" si="7"/>
        <v>0</v>
      </c>
      <c r="R28" s="44">
        <v>495</v>
      </c>
      <c r="S28" s="46">
        <f t="shared" si="8"/>
        <v>495</v>
      </c>
      <c r="T28" s="28" t="str">
        <f t="shared" si="9"/>
        <v/>
      </c>
      <c r="U28" s="11">
        <f t="shared" si="10"/>
        <v>0</v>
      </c>
      <c r="V28" s="60"/>
      <c r="W28" s="2">
        <f t="shared" ref="W28:W33" si="41">Q28</f>
        <v>0</v>
      </c>
      <c r="X28" s="8" t="s">
        <v>7</v>
      </c>
      <c r="Y28" s="2" t="str">
        <f t="shared" si="36"/>
        <v/>
      </c>
      <c r="Z28" s="8" t="s">
        <v>10</v>
      </c>
      <c r="AB28" s="41">
        <v>55</v>
      </c>
      <c r="AC28" s="42">
        <f t="shared" si="12"/>
        <v>165</v>
      </c>
      <c r="AD28" s="43">
        <f t="shared" si="13"/>
        <v>0</v>
      </c>
      <c r="AE28" s="44">
        <v>495</v>
      </c>
      <c r="AF28" s="46">
        <f t="shared" si="14"/>
        <v>495</v>
      </c>
      <c r="AG28" s="28" t="str">
        <f t="shared" si="15"/>
        <v/>
      </c>
      <c r="AH28" s="11">
        <f t="shared" si="16"/>
        <v>0</v>
      </c>
      <c r="AI28" s="60"/>
      <c r="AJ28" s="2">
        <f t="shared" ref="AJ28:AJ33" si="42">AD28</f>
        <v>0</v>
      </c>
      <c r="AK28" s="8" t="s">
        <v>7</v>
      </c>
      <c r="AL28" s="2" t="str">
        <f t="shared" si="37"/>
        <v/>
      </c>
      <c r="AM28" s="8" t="s">
        <v>10</v>
      </c>
      <c r="AO28" s="41">
        <v>55</v>
      </c>
      <c r="AP28" s="42">
        <f t="shared" si="18"/>
        <v>165</v>
      </c>
      <c r="AQ28" s="43">
        <f t="shared" si="19"/>
        <v>0</v>
      </c>
      <c r="AR28" s="44">
        <v>495</v>
      </c>
      <c r="AS28" s="46">
        <f t="shared" si="20"/>
        <v>495</v>
      </c>
      <c r="AT28" s="28" t="str">
        <f t="shared" si="21"/>
        <v/>
      </c>
      <c r="AU28" s="11">
        <f t="shared" si="22"/>
        <v>0</v>
      </c>
      <c r="AV28" s="60"/>
      <c r="AW28" s="2">
        <f t="shared" ref="AW28:AW33" si="43">AQ28</f>
        <v>0</v>
      </c>
      <c r="AX28" s="8" t="s">
        <v>7</v>
      </c>
      <c r="AY28" s="2" t="str">
        <f t="shared" si="38"/>
        <v/>
      </c>
      <c r="AZ28" s="8" t="s">
        <v>10</v>
      </c>
      <c r="BB28" s="41">
        <v>55</v>
      </c>
      <c r="BC28" s="42">
        <f t="shared" si="24"/>
        <v>165</v>
      </c>
      <c r="BD28" s="43">
        <f t="shared" si="25"/>
        <v>0</v>
      </c>
      <c r="BE28" s="44">
        <v>495</v>
      </c>
      <c r="BF28" s="46">
        <f t="shared" si="26"/>
        <v>495</v>
      </c>
      <c r="BG28" s="28" t="str">
        <f t="shared" si="27"/>
        <v/>
      </c>
      <c r="BH28" s="11">
        <f t="shared" si="28"/>
        <v>0</v>
      </c>
      <c r="BI28" s="60"/>
      <c r="BJ28" s="2">
        <f t="shared" ref="BJ28:BJ33" si="44">BD28</f>
        <v>0</v>
      </c>
      <c r="BK28" s="8" t="s">
        <v>7</v>
      </c>
      <c r="BL28" s="2" t="str">
        <f t="shared" si="39"/>
        <v/>
      </c>
      <c r="BM28" s="8" t="s">
        <v>10</v>
      </c>
    </row>
    <row r="29" spans="2:65" x14ac:dyDescent="0.3">
      <c r="B29" s="41">
        <v>60</v>
      </c>
      <c r="C29" s="42">
        <f t="shared" si="2"/>
        <v>180</v>
      </c>
      <c r="D29" s="43">
        <f t="shared" si="0"/>
        <v>0</v>
      </c>
      <c r="E29" s="44">
        <v>570</v>
      </c>
      <c r="F29" s="45">
        <f t="shared" si="3"/>
        <v>570</v>
      </c>
      <c r="G29" s="5" t="str">
        <f t="shared" si="4"/>
        <v/>
      </c>
      <c r="H29" s="11">
        <f t="shared" si="1"/>
        <v>0</v>
      </c>
      <c r="I29" s="60"/>
      <c r="J29" s="2">
        <f t="shared" si="40"/>
        <v>0</v>
      </c>
      <c r="K29" s="8" t="s">
        <v>7</v>
      </c>
      <c r="L29" s="2" t="str">
        <f t="shared" si="35"/>
        <v/>
      </c>
      <c r="M29" s="8" t="s">
        <v>10</v>
      </c>
      <c r="O29" s="41">
        <v>60</v>
      </c>
      <c r="P29" s="42">
        <f t="shared" si="6"/>
        <v>180</v>
      </c>
      <c r="Q29" s="43">
        <f t="shared" si="7"/>
        <v>0</v>
      </c>
      <c r="R29" s="44">
        <v>570</v>
      </c>
      <c r="S29" s="46">
        <f t="shared" si="8"/>
        <v>570</v>
      </c>
      <c r="T29" s="28" t="str">
        <f t="shared" si="9"/>
        <v/>
      </c>
      <c r="U29" s="11">
        <f t="shared" si="10"/>
        <v>0</v>
      </c>
      <c r="V29" s="60"/>
      <c r="W29" s="2">
        <f t="shared" si="41"/>
        <v>0</v>
      </c>
      <c r="X29" s="8" t="s">
        <v>7</v>
      </c>
      <c r="Y29" s="2" t="str">
        <f t="shared" si="36"/>
        <v/>
      </c>
      <c r="Z29" s="8" t="s">
        <v>10</v>
      </c>
      <c r="AB29" s="41">
        <v>60</v>
      </c>
      <c r="AC29" s="42">
        <f t="shared" si="12"/>
        <v>180</v>
      </c>
      <c r="AD29" s="43">
        <f t="shared" si="13"/>
        <v>0</v>
      </c>
      <c r="AE29" s="44">
        <v>570</v>
      </c>
      <c r="AF29" s="46">
        <f t="shared" si="14"/>
        <v>570</v>
      </c>
      <c r="AG29" s="28" t="str">
        <f t="shared" si="15"/>
        <v/>
      </c>
      <c r="AH29" s="11">
        <f t="shared" si="16"/>
        <v>0</v>
      </c>
      <c r="AI29" s="60"/>
      <c r="AJ29" s="2">
        <f t="shared" si="42"/>
        <v>0</v>
      </c>
      <c r="AK29" s="8" t="s">
        <v>7</v>
      </c>
      <c r="AL29" s="2" t="str">
        <f t="shared" si="37"/>
        <v/>
      </c>
      <c r="AM29" s="8" t="s">
        <v>10</v>
      </c>
      <c r="AO29" s="41">
        <v>60</v>
      </c>
      <c r="AP29" s="42">
        <f t="shared" si="18"/>
        <v>180</v>
      </c>
      <c r="AQ29" s="43">
        <f t="shared" si="19"/>
        <v>0</v>
      </c>
      <c r="AR29" s="44">
        <v>570</v>
      </c>
      <c r="AS29" s="46">
        <f t="shared" si="20"/>
        <v>570</v>
      </c>
      <c r="AT29" s="28" t="str">
        <f t="shared" si="21"/>
        <v/>
      </c>
      <c r="AU29" s="11">
        <f t="shared" si="22"/>
        <v>0</v>
      </c>
      <c r="AV29" s="60"/>
      <c r="AW29" s="2">
        <f t="shared" si="43"/>
        <v>0</v>
      </c>
      <c r="AX29" s="8" t="s">
        <v>7</v>
      </c>
      <c r="AY29" s="2" t="str">
        <f t="shared" si="38"/>
        <v/>
      </c>
      <c r="AZ29" s="8" t="s">
        <v>10</v>
      </c>
      <c r="BB29" s="41">
        <v>60</v>
      </c>
      <c r="BC29" s="42">
        <f t="shared" si="24"/>
        <v>180</v>
      </c>
      <c r="BD29" s="43">
        <f t="shared" si="25"/>
        <v>0</v>
      </c>
      <c r="BE29" s="44">
        <v>570</v>
      </c>
      <c r="BF29" s="46">
        <f t="shared" si="26"/>
        <v>570</v>
      </c>
      <c r="BG29" s="28" t="str">
        <f t="shared" si="27"/>
        <v/>
      </c>
      <c r="BH29" s="11">
        <f t="shared" si="28"/>
        <v>0</v>
      </c>
      <c r="BI29" s="60"/>
      <c r="BJ29" s="2">
        <f t="shared" si="44"/>
        <v>0</v>
      </c>
      <c r="BK29" s="8" t="s">
        <v>7</v>
      </c>
      <c r="BL29" s="2" t="str">
        <f t="shared" si="39"/>
        <v/>
      </c>
      <c r="BM29" s="8" t="s">
        <v>10</v>
      </c>
    </row>
    <row r="30" spans="2:65" x14ac:dyDescent="0.3">
      <c r="B30" s="41">
        <v>65</v>
      </c>
      <c r="C30" s="42">
        <f t="shared" si="2"/>
        <v>195</v>
      </c>
      <c r="D30" s="43">
        <f t="shared" si="0"/>
        <v>0</v>
      </c>
      <c r="E30" s="44">
        <v>645</v>
      </c>
      <c r="F30" s="45">
        <f t="shared" si="3"/>
        <v>645</v>
      </c>
      <c r="G30" s="5" t="str">
        <f t="shared" si="4"/>
        <v/>
      </c>
      <c r="H30" s="11">
        <f t="shared" si="1"/>
        <v>0</v>
      </c>
      <c r="I30" s="60"/>
      <c r="J30" s="2">
        <f t="shared" si="40"/>
        <v>0</v>
      </c>
      <c r="K30" s="8" t="s">
        <v>7</v>
      </c>
      <c r="L30" s="2" t="str">
        <f t="shared" si="35"/>
        <v/>
      </c>
      <c r="M30" s="8" t="s">
        <v>10</v>
      </c>
      <c r="O30" s="41">
        <v>65</v>
      </c>
      <c r="P30" s="42">
        <f t="shared" si="6"/>
        <v>195</v>
      </c>
      <c r="Q30" s="43">
        <f t="shared" si="7"/>
        <v>0</v>
      </c>
      <c r="R30" s="44">
        <v>645</v>
      </c>
      <c r="S30" s="46">
        <f t="shared" si="8"/>
        <v>645</v>
      </c>
      <c r="T30" s="28" t="str">
        <f t="shared" si="9"/>
        <v/>
      </c>
      <c r="U30" s="11">
        <f t="shared" si="10"/>
        <v>0</v>
      </c>
      <c r="V30" s="60"/>
      <c r="W30" s="2">
        <f t="shared" si="41"/>
        <v>0</v>
      </c>
      <c r="X30" s="8" t="s">
        <v>7</v>
      </c>
      <c r="Y30" s="2" t="str">
        <f t="shared" si="36"/>
        <v/>
      </c>
      <c r="Z30" s="8" t="s">
        <v>10</v>
      </c>
      <c r="AB30" s="41">
        <v>65</v>
      </c>
      <c r="AC30" s="42">
        <f t="shared" si="12"/>
        <v>195</v>
      </c>
      <c r="AD30" s="43">
        <f t="shared" si="13"/>
        <v>0</v>
      </c>
      <c r="AE30" s="44">
        <v>645</v>
      </c>
      <c r="AF30" s="46">
        <f t="shared" si="14"/>
        <v>645</v>
      </c>
      <c r="AG30" s="28" t="str">
        <f t="shared" si="15"/>
        <v/>
      </c>
      <c r="AH30" s="11">
        <f t="shared" si="16"/>
        <v>0</v>
      </c>
      <c r="AI30" s="60"/>
      <c r="AJ30" s="2">
        <f t="shared" si="42"/>
        <v>0</v>
      </c>
      <c r="AK30" s="8" t="s">
        <v>7</v>
      </c>
      <c r="AL30" s="2" t="str">
        <f t="shared" si="37"/>
        <v/>
      </c>
      <c r="AM30" s="8" t="s">
        <v>10</v>
      </c>
      <c r="AO30" s="41">
        <v>65</v>
      </c>
      <c r="AP30" s="42">
        <f t="shared" si="18"/>
        <v>195</v>
      </c>
      <c r="AQ30" s="43">
        <f t="shared" si="19"/>
        <v>0</v>
      </c>
      <c r="AR30" s="44">
        <v>645</v>
      </c>
      <c r="AS30" s="46">
        <f t="shared" si="20"/>
        <v>645</v>
      </c>
      <c r="AT30" s="28" t="str">
        <f t="shared" si="21"/>
        <v/>
      </c>
      <c r="AU30" s="11">
        <f t="shared" si="22"/>
        <v>0</v>
      </c>
      <c r="AV30" s="60"/>
      <c r="AW30" s="2">
        <f t="shared" si="43"/>
        <v>0</v>
      </c>
      <c r="AX30" s="8" t="s">
        <v>7</v>
      </c>
      <c r="AY30" s="2" t="str">
        <f t="shared" si="38"/>
        <v/>
      </c>
      <c r="AZ30" s="8" t="s">
        <v>10</v>
      </c>
      <c r="BB30" s="41">
        <v>65</v>
      </c>
      <c r="BC30" s="42">
        <f t="shared" si="24"/>
        <v>195</v>
      </c>
      <c r="BD30" s="43">
        <f t="shared" si="25"/>
        <v>0</v>
      </c>
      <c r="BE30" s="44">
        <v>645</v>
      </c>
      <c r="BF30" s="46">
        <f t="shared" si="26"/>
        <v>645</v>
      </c>
      <c r="BG30" s="28" t="str">
        <f t="shared" si="27"/>
        <v/>
      </c>
      <c r="BH30" s="11">
        <f t="shared" si="28"/>
        <v>0</v>
      </c>
      <c r="BI30" s="60"/>
      <c r="BJ30" s="2">
        <f t="shared" si="44"/>
        <v>0</v>
      </c>
      <c r="BK30" s="8" t="s">
        <v>7</v>
      </c>
      <c r="BL30" s="2" t="str">
        <f t="shared" si="39"/>
        <v/>
      </c>
      <c r="BM30" s="8" t="s">
        <v>10</v>
      </c>
    </row>
    <row r="31" spans="2:65" x14ac:dyDescent="0.3">
      <c r="B31" s="41">
        <v>70</v>
      </c>
      <c r="C31" s="42">
        <f t="shared" si="2"/>
        <v>210</v>
      </c>
      <c r="D31" s="43">
        <f t="shared" si="0"/>
        <v>0</v>
      </c>
      <c r="E31" s="44">
        <v>730</v>
      </c>
      <c r="F31" s="45">
        <f t="shared" si="3"/>
        <v>730</v>
      </c>
      <c r="G31" s="5" t="str">
        <f t="shared" si="4"/>
        <v/>
      </c>
      <c r="H31" s="11">
        <f t="shared" si="1"/>
        <v>0</v>
      </c>
      <c r="I31" s="60"/>
      <c r="J31" s="2">
        <f t="shared" si="40"/>
        <v>0</v>
      </c>
      <c r="K31" s="8" t="s">
        <v>7</v>
      </c>
      <c r="L31" s="2" t="str">
        <f t="shared" si="35"/>
        <v/>
      </c>
      <c r="M31" s="8" t="s">
        <v>10</v>
      </c>
      <c r="O31" s="41">
        <v>70</v>
      </c>
      <c r="P31" s="42">
        <f t="shared" si="6"/>
        <v>210</v>
      </c>
      <c r="Q31" s="43">
        <f t="shared" si="7"/>
        <v>0</v>
      </c>
      <c r="R31" s="44">
        <v>730</v>
      </c>
      <c r="S31" s="46">
        <f t="shared" si="8"/>
        <v>730</v>
      </c>
      <c r="T31" s="28" t="str">
        <f t="shared" si="9"/>
        <v/>
      </c>
      <c r="U31" s="11">
        <f t="shared" si="10"/>
        <v>0</v>
      </c>
      <c r="V31" s="60"/>
      <c r="W31" s="2">
        <f t="shared" si="41"/>
        <v>0</v>
      </c>
      <c r="X31" s="8" t="s">
        <v>7</v>
      </c>
      <c r="Y31" s="2" t="str">
        <f t="shared" si="36"/>
        <v/>
      </c>
      <c r="Z31" s="8" t="s">
        <v>10</v>
      </c>
      <c r="AB31" s="41">
        <v>70</v>
      </c>
      <c r="AC31" s="42">
        <f t="shared" si="12"/>
        <v>210</v>
      </c>
      <c r="AD31" s="43">
        <f t="shared" si="13"/>
        <v>0</v>
      </c>
      <c r="AE31" s="44">
        <v>730</v>
      </c>
      <c r="AF31" s="46">
        <f t="shared" si="14"/>
        <v>730</v>
      </c>
      <c r="AG31" s="28" t="str">
        <f t="shared" si="15"/>
        <v/>
      </c>
      <c r="AH31" s="11">
        <f t="shared" si="16"/>
        <v>0</v>
      </c>
      <c r="AI31" s="60"/>
      <c r="AJ31" s="2">
        <f t="shared" si="42"/>
        <v>0</v>
      </c>
      <c r="AK31" s="8" t="s">
        <v>7</v>
      </c>
      <c r="AL31" s="2" t="str">
        <f t="shared" si="37"/>
        <v/>
      </c>
      <c r="AM31" s="8" t="s">
        <v>10</v>
      </c>
      <c r="AO31" s="41">
        <v>70</v>
      </c>
      <c r="AP31" s="42">
        <f t="shared" si="18"/>
        <v>210</v>
      </c>
      <c r="AQ31" s="43">
        <f t="shared" si="19"/>
        <v>0</v>
      </c>
      <c r="AR31" s="44">
        <v>730</v>
      </c>
      <c r="AS31" s="46">
        <f t="shared" si="20"/>
        <v>730</v>
      </c>
      <c r="AT31" s="28" t="str">
        <f t="shared" si="21"/>
        <v/>
      </c>
      <c r="AU31" s="11">
        <f t="shared" si="22"/>
        <v>0</v>
      </c>
      <c r="AV31" s="60"/>
      <c r="AW31" s="2">
        <f t="shared" si="43"/>
        <v>0</v>
      </c>
      <c r="AX31" s="8" t="s">
        <v>7</v>
      </c>
      <c r="AY31" s="2" t="str">
        <f t="shared" si="38"/>
        <v/>
      </c>
      <c r="AZ31" s="8" t="s">
        <v>10</v>
      </c>
      <c r="BB31" s="41">
        <v>70</v>
      </c>
      <c r="BC31" s="42">
        <f t="shared" si="24"/>
        <v>210</v>
      </c>
      <c r="BD31" s="43">
        <f t="shared" si="25"/>
        <v>0</v>
      </c>
      <c r="BE31" s="44">
        <v>730</v>
      </c>
      <c r="BF31" s="46">
        <f t="shared" si="26"/>
        <v>730</v>
      </c>
      <c r="BG31" s="28" t="str">
        <f t="shared" si="27"/>
        <v/>
      </c>
      <c r="BH31" s="11">
        <f t="shared" si="28"/>
        <v>0</v>
      </c>
      <c r="BI31" s="60"/>
      <c r="BJ31" s="2">
        <f t="shared" si="44"/>
        <v>0</v>
      </c>
      <c r="BK31" s="8" t="s">
        <v>7</v>
      </c>
      <c r="BL31" s="2" t="str">
        <f t="shared" si="39"/>
        <v/>
      </c>
      <c r="BM31" s="8" t="s">
        <v>10</v>
      </c>
    </row>
    <row r="32" spans="2:65" x14ac:dyDescent="0.3">
      <c r="B32" s="41">
        <v>75</v>
      </c>
      <c r="C32" s="42">
        <f t="shared" si="2"/>
        <v>225</v>
      </c>
      <c r="D32" s="43">
        <f t="shared" si="0"/>
        <v>0</v>
      </c>
      <c r="E32" s="44">
        <v>820</v>
      </c>
      <c r="F32" s="45">
        <f t="shared" si="3"/>
        <v>820</v>
      </c>
      <c r="G32" s="5" t="str">
        <f t="shared" si="4"/>
        <v/>
      </c>
      <c r="H32" s="11">
        <f t="shared" si="1"/>
        <v>0</v>
      </c>
      <c r="I32" s="60"/>
      <c r="J32" s="2">
        <f t="shared" si="40"/>
        <v>0</v>
      </c>
      <c r="K32" s="8" t="s">
        <v>7</v>
      </c>
      <c r="L32" s="2" t="str">
        <f t="shared" si="35"/>
        <v/>
      </c>
      <c r="M32" s="8" t="s">
        <v>10</v>
      </c>
      <c r="O32" s="41">
        <v>75</v>
      </c>
      <c r="P32" s="42">
        <f t="shared" si="6"/>
        <v>225</v>
      </c>
      <c r="Q32" s="43">
        <f t="shared" si="7"/>
        <v>0</v>
      </c>
      <c r="R32" s="44">
        <v>820</v>
      </c>
      <c r="S32" s="46">
        <f t="shared" si="8"/>
        <v>820</v>
      </c>
      <c r="T32" s="28" t="str">
        <f t="shared" si="9"/>
        <v/>
      </c>
      <c r="U32" s="11">
        <f t="shared" si="10"/>
        <v>0</v>
      </c>
      <c r="V32" s="60"/>
      <c r="W32" s="2">
        <f t="shared" si="41"/>
        <v>0</v>
      </c>
      <c r="X32" s="8" t="s">
        <v>7</v>
      </c>
      <c r="Y32" s="2" t="str">
        <f t="shared" si="36"/>
        <v/>
      </c>
      <c r="Z32" s="8" t="s">
        <v>10</v>
      </c>
      <c r="AB32" s="41">
        <v>75</v>
      </c>
      <c r="AC32" s="42">
        <f t="shared" si="12"/>
        <v>225</v>
      </c>
      <c r="AD32" s="43">
        <f t="shared" si="13"/>
        <v>0</v>
      </c>
      <c r="AE32" s="44">
        <v>820</v>
      </c>
      <c r="AF32" s="46">
        <f t="shared" si="14"/>
        <v>820</v>
      </c>
      <c r="AG32" s="28" t="str">
        <f t="shared" si="15"/>
        <v/>
      </c>
      <c r="AH32" s="11">
        <f t="shared" si="16"/>
        <v>0</v>
      </c>
      <c r="AI32" s="60"/>
      <c r="AJ32" s="2">
        <f t="shared" si="42"/>
        <v>0</v>
      </c>
      <c r="AK32" s="8" t="s">
        <v>7</v>
      </c>
      <c r="AL32" s="2" t="str">
        <f t="shared" si="37"/>
        <v/>
      </c>
      <c r="AM32" s="8" t="s">
        <v>10</v>
      </c>
      <c r="AO32" s="41">
        <v>75</v>
      </c>
      <c r="AP32" s="42">
        <f t="shared" si="18"/>
        <v>225</v>
      </c>
      <c r="AQ32" s="43">
        <f t="shared" si="19"/>
        <v>0</v>
      </c>
      <c r="AR32" s="44">
        <v>820</v>
      </c>
      <c r="AS32" s="46">
        <f t="shared" si="20"/>
        <v>820</v>
      </c>
      <c r="AT32" s="28" t="str">
        <f t="shared" si="21"/>
        <v/>
      </c>
      <c r="AU32" s="11">
        <f t="shared" si="22"/>
        <v>0</v>
      </c>
      <c r="AV32" s="60"/>
      <c r="AW32" s="2">
        <f t="shared" si="43"/>
        <v>0</v>
      </c>
      <c r="AX32" s="8" t="s">
        <v>7</v>
      </c>
      <c r="AY32" s="2" t="str">
        <f t="shared" si="38"/>
        <v/>
      </c>
      <c r="AZ32" s="8" t="s">
        <v>10</v>
      </c>
      <c r="BB32" s="41">
        <v>75</v>
      </c>
      <c r="BC32" s="42">
        <f t="shared" si="24"/>
        <v>225</v>
      </c>
      <c r="BD32" s="43">
        <f t="shared" si="25"/>
        <v>0</v>
      </c>
      <c r="BE32" s="44">
        <v>820</v>
      </c>
      <c r="BF32" s="46">
        <f t="shared" si="26"/>
        <v>820</v>
      </c>
      <c r="BG32" s="28" t="str">
        <f t="shared" si="27"/>
        <v/>
      </c>
      <c r="BH32" s="11">
        <f t="shared" si="28"/>
        <v>0</v>
      </c>
      <c r="BI32" s="60"/>
      <c r="BJ32" s="2">
        <f t="shared" si="44"/>
        <v>0</v>
      </c>
      <c r="BK32" s="8" t="s">
        <v>7</v>
      </c>
      <c r="BL32" s="2" t="str">
        <f t="shared" si="39"/>
        <v/>
      </c>
      <c r="BM32" s="8" t="s">
        <v>10</v>
      </c>
    </row>
    <row r="33" spans="2:65" ht="15" thickBot="1" x14ac:dyDescent="0.35">
      <c r="B33" s="47">
        <v>80</v>
      </c>
      <c r="C33" s="48">
        <f t="shared" si="2"/>
        <v>240</v>
      </c>
      <c r="D33" s="49">
        <f t="shared" si="0"/>
        <v>0</v>
      </c>
      <c r="E33" s="50">
        <v>910</v>
      </c>
      <c r="F33" s="51">
        <f t="shared" si="3"/>
        <v>910</v>
      </c>
      <c r="G33" s="26" t="str">
        <f t="shared" si="4"/>
        <v/>
      </c>
      <c r="H33" s="12">
        <f t="shared" si="1"/>
        <v>0</v>
      </c>
      <c r="I33" s="61"/>
      <c r="J33" s="3">
        <f t="shared" si="40"/>
        <v>0</v>
      </c>
      <c r="K33" s="9" t="s">
        <v>7</v>
      </c>
      <c r="L33" s="3" t="str">
        <f t="shared" si="35"/>
        <v/>
      </c>
      <c r="M33" s="9" t="s">
        <v>10</v>
      </c>
      <c r="O33" s="47">
        <v>80</v>
      </c>
      <c r="P33" s="48">
        <f t="shared" si="6"/>
        <v>240</v>
      </c>
      <c r="Q33" s="49">
        <f t="shared" si="7"/>
        <v>0</v>
      </c>
      <c r="R33" s="50">
        <v>910</v>
      </c>
      <c r="S33" s="52">
        <f t="shared" si="8"/>
        <v>910</v>
      </c>
      <c r="T33" s="29" t="str">
        <f t="shared" si="9"/>
        <v/>
      </c>
      <c r="U33" s="12">
        <f t="shared" si="10"/>
        <v>0</v>
      </c>
      <c r="V33" s="61"/>
      <c r="W33" s="3">
        <f t="shared" si="41"/>
        <v>0</v>
      </c>
      <c r="X33" s="9" t="s">
        <v>7</v>
      </c>
      <c r="Y33" s="3" t="str">
        <f t="shared" si="36"/>
        <v/>
      </c>
      <c r="Z33" s="9" t="s">
        <v>10</v>
      </c>
      <c r="AB33" s="47">
        <v>80</v>
      </c>
      <c r="AC33" s="48">
        <f t="shared" si="12"/>
        <v>240</v>
      </c>
      <c r="AD33" s="49">
        <f t="shared" si="13"/>
        <v>0</v>
      </c>
      <c r="AE33" s="50">
        <v>910</v>
      </c>
      <c r="AF33" s="52">
        <f t="shared" si="14"/>
        <v>910</v>
      </c>
      <c r="AG33" s="29" t="str">
        <f t="shared" si="15"/>
        <v/>
      </c>
      <c r="AH33" s="12">
        <f t="shared" si="16"/>
        <v>0</v>
      </c>
      <c r="AI33" s="61"/>
      <c r="AJ33" s="3">
        <f t="shared" si="42"/>
        <v>0</v>
      </c>
      <c r="AK33" s="9" t="s">
        <v>7</v>
      </c>
      <c r="AL33" s="3" t="str">
        <f t="shared" si="37"/>
        <v/>
      </c>
      <c r="AM33" s="9" t="s">
        <v>10</v>
      </c>
      <c r="AO33" s="47">
        <v>80</v>
      </c>
      <c r="AP33" s="48">
        <f t="shared" si="18"/>
        <v>240</v>
      </c>
      <c r="AQ33" s="49">
        <f t="shared" si="19"/>
        <v>0</v>
      </c>
      <c r="AR33" s="50">
        <v>910</v>
      </c>
      <c r="AS33" s="52">
        <f t="shared" si="20"/>
        <v>910</v>
      </c>
      <c r="AT33" s="29" t="str">
        <f t="shared" si="21"/>
        <v/>
      </c>
      <c r="AU33" s="12">
        <f t="shared" si="22"/>
        <v>0</v>
      </c>
      <c r="AV33" s="61"/>
      <c r="AW33" s="3">
        <f t="shared" si="43"/>
        <v>0</v>
      </c>
      <c r="AX33" s="9" t="s">
        <v>7</v>
      </c>
      <c r="AY33" s="3" t="str">
        <f t="shared" si="38"/>
        <v/>
      </c>
      <c r="AZ33" s="9" t="s">
        <v>10</v>
      </c>
      <c r="BB33" s="47">
        <v>80</v>
      </c>
      <c r="BC33" s="48">
        <f t="shared" si="24"/>
        <v>240</v>
      </c>
      <c r="BD33" s="49">
        <f t="shared" si="25"/>
        <v>0</v>
      </c>
      <c r="BE33" s="50">
        <v>910</v>
      </c>
      <c r="BF33" s="52">
        <f t="shared" si="26"/>
        <v>910</v>
      </c>
      <c r="BG33" s="29" t="str">
        <f t="shared" si="27"/>
        <v/>
      </c>
      <c r="BH33" s="12">
        <f t="shared" si="28"/>
        <v>0</v>
      </c>
      <c r="BI33" s="61"/>
      <c r="BJ33" s="3">
        <f t="shared" si="44"/>
        <v>0</v>
      </c>
      <c r="BK33" s="9" t="s">
        <v>7</v>
      </c>
      <c r="BL33" s="3" t="str">
        <f t="shared" si="39"/>
        <v/>
      </c>
      <c r="BM33" s="9" t="s">
        <v>10</v>
      </c>
    </row>
    <row r="34" spans="2:65" ht="32.25" customHeight="1" thickBot="1" x14ac:dyDescent="0.35">
      <c r="I34" s="62" t="s">
        <v>19</v>
      </c>
      <c r="J34" s="63"/>
      <c r="K34" s="63"/>
      <c r="L34" s="63"/>
      <c r="M34" s="64"/>
      <c r="V34" s="62" t="s">
        <v>19</v>
      </c>
      <c r="W34" s="63"/>
      <c r="X34" s="63"/>
      <c r="Y34" s="63"/>
      <c r="Z34" s="64"/>
      <c r="AI34" s="62" t="s">
        <v>19</v>
      </c>
      <c r="AJ34" s="63"/>
      <c r="AK34" s="63"/>
      <c r="AL34" s="63"/>
      <c r="AM34" s="64"/>
      <c r="AV34" s="62" t="s">
        <v>19</v>
      </c>
      <c r="AW34" s="63"/>
      <c r="AX34" s="63"/>
      <c r="AY34" s="63"/>
      <c r="AZ34" s="64"/>
      <c r="BI34" s="62" t="s">
        <v>19</v>
      </c>
      <c r="BJ34" s="63"/>
      <c r="BK34" s="63"/>
      <c r="BL34" s="63"/>
      <c r="BM34" s="64"/>
    </row>
    <row r="35" spans="2:65" ht="14.4" customHeight="1" x14ac:dyDescent="0.3">
      <c r="C35" s="4"/>
      <c r="D35" s="13" t="s">
        <v>12</v>
      </c>
      <c r="E35" s="13"/>
      <c r="I35" s="65" t="s">
        <v>22</v>
      </c>
      <c r="J35" s="66"/>
      <c r="K35" s="66"/>
      <c r="L35" s="66"/>
      <c r="M35" s="67"/>
      <c r="P35" s="4"/>
      <c r="Q35" s="13" t="s">
        <v>12</v>
      </c>
      <c r="R35" s="13"/>
      <c r="V35" s="65" t="s">
        <v>22</v>
      </c>
      <c r="W35" s="66"/>
      <c r="X35" s="66"/>
      <c r="Y35" s="66"/>
      <c r="Z35" s="67"/>
      <c r="AC35" s="4"/>
      <c r="AD35" s="13" t="s">
        <v>12</v>
      </c>
      <c r="AE35" s="13"/>
      <c r="AI35" s="65" t="s">
        <v>22</v>
      </c>
      <c r="AJ35" s="66"/>
      <c r="AK35" s="66"/>
      <c r="AL35" s="66"/>
      <c r="AM35" s="67"/>
      <c r="AP35" s="4"/>
      <c r="AQ35" s="13" t="s">
        <v>12</v>
      </c>
      <c r="AR35" s="13"/>
      <c r="AV35" s="65" t="s">
        <v>22</v>
      </c>
      <c r="AW35" s="66"/>
      <c r="AX35" s="66"/>
      <c r="AY35" s="66"/>
      <c r="AZ35" s="67"/>
      <c r="BC35" s="4"/>
      <c r="BD35" s="13" t="s">
        <v>12</v>
      </c>
      <c r="BE35" s="13"/>
      <c r="BI35" s="65" t="s">
        <v>22</v>
      </c>
      <c r="BJ35" s="66"/>
      <c r="BK35" s="66"/>
      <c r="BL35" s="66"/>
      <c r="BM35" s="67"/>
    </row>
    <row r="36" spans="2:65" ht="15" thickBot="1" x14ac:dyDescent="0.35">
      <c r="C36" s="5"/>
      <c r="D36" s="13" t="s">
        <v>13</v>
      </c>
      <c r="E36" s="13"/>
      <c r="I36" s="68"/>
      <c r="J36" s="69"/>
      <c r="K36" s="69"/>
      <c r="L36" s="69"/>
      <c r="M36" s="70"/>
      <c r="P36" s="5"/>
      <c r="Q36" s="13" t="s">
        <v>13</v>
      </c>
      <c r="R36" s="13"/>
      <c r="V36" s="68"/>
      <c r="W36" s="69"/>
      <c r="X36" s="69"/>
      <c r="Y36" s="69"/>
      <c r="Z36" s="70"/>
      <c r="AC36" s="5"/>
      <c r="AD36" s="13" t="s">
        <v>13</v>
      </c>
      <c r="AE36" s="13"/>
      <c r="AI36" s="68"/>
      <c r="AJ36" s="69"/>
      <c r="AK36" s="69"/>
      <c r="AL36" s="69"/>
      <c r="AM36" s="70"/>
      <c r="AP36" s="5"/>
      <c r="AQ36" s="13" t="s">
        <v>13</v>
      </c>
      <c r="AR36" s="13"/>
      <c r="AV36" s="68"/>
      <c r="AW36" s="69"/>
      <c r="AX36" s="69"/>
      <c r="AY36" s="69"/>
      <c r="AZ36" s="70"/>
      <c r="BC36" s="5"/>
      <c r="BD36" s="13" t="s">
        <v>13</v>
      </c>
      <c r="BE36" s="13"/>
      <c r="BI36" s="68"/>
      <c r="BJ36" s="69"/>
      <c r="BK36" s="69"/>
      <c r="BL36" s="69"/>
      <c r="BM36" s="70"/>
    </row>
  </sheetData>
  <protectedRanges>
    <protectedRange sqref="D13:D15 Q13:Q15 AD13:AD15 AQ13:AQ15 BD13:BD15" name="Range1"/>
  </protectedRanges>
  <mergeCells count="121">
    <mergeCell ref="C20:C21"/>
    <mergeCell ref="F20:F21"/>
    <mergeCell ref="B20:B21"/>
    <mergeCell ref="D20:D21"/>
    <mergeCell ref="B15:C15"/>
    <mergeCell ref="I34:M34"/>
    <mergeCell ref="I35:M36"/>
    <mergeCell ref="E19:E21"/>
    <mergeCell ref="L20:M20"/>
    <mergeCell ref="I22:I33"/>
    <mergeCell ref="J20:K20"/>
    <mergeCell ref="J19:M19"/>
    <mergeCell ref="G19:H19"/>
    <mergeCell ref="H20:H21"/>
    <mergeCell ref="G20:G21"/>
    <mergeCell ref="O12:Q12"/>
    <mergeCell ref="S12:U12"/>
    <mergeCell ref="O13:P13"/>
    <mergeCell ref="S13:T13"/>
    <mergeCell ref="B2:M2"/>
    <mergeCell ref="B17:M17"/>
    <mergeCell ref="F12:H12"/>
    <mergeCell ref="F13:G13"/>
    <mergeCell ref="F14:G14"/>
    <mergeCell ref="B12:D12"/>
    <mergeCell ref="B13:C13"/>
    <mergeCell ref="B14:C14"/>
    <mergeCell ref="O14:P14"/>
    <mergeCell ref="S14:T14"/>
    <mergeCell ref="O15:P15"/>
    <mergeCell ref="O17:Z17"/>
    <mergeCell ref="G10:H10"/>
    <mergeCell ref="B10:F10"/>
    <mergeCell ref="O10:S10"/>
    <mergeCell ref="T10:U10"/>
    <mergeCell ref="R19:R21"/>
    <mergeCell ref="T19:U19"/>
    <mergeCell ref="W19:Z19"/>
    <mergeCell ref="O20:O21"/>
    <mergeCell ref="P20:P21"/>
    <mergeCell ref="Q20:Q21"/>
    <mergeCell ref="S20:S21"/>
    <mergeCell ref="T20:T21"/>
    <mergeCell ref="U20:U21"/>
    <mergeCell ref="W20:X20"/>
    <mergeCell ref="Y20:Z20"/>
    <mergeCell ref="AD20:AD21"/>
    <mergeCell ref="AF20:AF21"/>
    <mergeCell ref="AG20:AG21"/>
    <mergeCell ref="AH20:AH21"/>
    <mergeCell ref="AJ20:AK20"/>
    <mergeCell ref="V22:V33"/>
    <mergeCell ref="V34:Z34"/>
    <mergeCell ref="V35:Z36"/>
    <mergeCell ref="AB12:AD12"/>
    <mergeCell ref="AF12:AH12"/>
    <mergeCell ref="AB13:AC13"/>
    <mergeCell ref="AF13:AG13"/>
    <mergeCell ref="AB14:AC14"/>
    <mergeCell ref="AF14:AG14"/>
    <mergeCell ref="AB15:AC15"/>
    <mergeCell ref="AB17:AM17"/>
    <mergeCell ref="AE19:AE21"/>
    <mergeCell ref="AG19:AH19"/>
    <mergeCell ref="AJ19:AM19"/>
    <mergeCell ref="AB20:AB21"/>
    <mergeCell ref="AC20:AC21"/>
    <mergeCell ref="AS12:AU12"/>
    <mergeCell ref="AO13:AP13"/>
    <mergeCell ref="AS13:AT13"/>
    <mergeCell ref="AO14:AP14"/>
    <mergeCell ref="AS14:AT14"/>
    <mergeCell ref="AL20:AM20"/>
    <mergeCell ref="AI22:AI33"/>
    <mergeCell ref="AI34:AM34"/>
    <mergeCell ref="AI35:AM36"/>
    <mergeCell ref="AO12:AQ12"/>
    <mergeCell ref="AO15:AP15"/>
    <mergeCell ref="AO17:AZ17"/>
    <mergeCell ref="AR19:AR21"/>
    <mergeCell ref="AT19:AU19"/>
    <mergeCell ref="AW19:AZ19"/>
    <mergeCell ref="AO20:AO21"/>
    <mergeCell ref="AP20:AP21"/>
    <mergeCell ref="AQ20:AQ21"/>
    <mergeCell ref="AS20:AS21"/>
    <mergeCell ref="AT20:AT21"/>
    <mergeCell ref="AU20:AU21"/>
    <mergeCell ref="BB13:BC13"/>
    <mergeCell ref="BF13:BG13"/>
    <mergeCell ref="BB14:BC14"/>
    <mergeCell ref="BF14:BG14"/>
    <mergeCell ref="AW20:AX20"/>
    <mergeCell ref="AY20:AZ20"/>
    <mergeCell ref="AV22:AV33"/>
    <mergeCell ref="AV34:AZ34"/>
    <mergeCell ref="AV35:AZ36"/>
    <mergeCell ref="AB10:AF10"/>
    <mergeCell ref="AG10:AH10"/>
    <mergeCell ref="AO10:AS10"/>
    <mergeCell ref="AT10:AU10"/>
    <mergeCell ref="BB10:BF10"/>
    <mergeCell ref="BG10:BH10"/>
    <mergeCell ref="BI22:BI33"/>
    <mergeCell ref="BI34:BM34"/>
    <mergeCell ref="BI35:BM36"/>
    <mergeCell ref="BB15:BC15"/>
    <mergeCell ref="BB17:BM17"/>
    <mergeCell ref="BE19:BE21"/>
    <mergeCell ref="BG19:BH19"/>
    <mergeCell ref="BJ19:BM19"/>
    <mergeCell ref="BB20:BB21"/>
    <mergeCell ref="BC20:BC21"/>
    <mergeCell ref="BD20:BD21"/>
    <mergeCell ref="BF20:BF21"/>
    <mergeCell ref="BG20:BG21"/>
    <mergeCell ref="BH20:BH21"/>
    <mergeCell ref="BJ20:BK20"/>
    <mergeCell ref="BL20:BM20"/>
    <mergeCell ref="BB12:BD12"/>
    <mergeCell ref="BF12:BH12"/>
  </mergeCells>
  <phoneticPr fontId="1" type="noConversion"/>
  <conditionalFormatting sqref="G22:G33">
    <cfRule type="expression" dxfId="39" priority="184">
      <formula>G22&gt;F22</formula>
    </cfRule>
  </conditionalFormatting>
  <conditionalFormatting sqref="H22:H33">
    <cfRule type="expression" dxfId="38" priority="183">
      <formula>H22&lt;F22</formula>
    </cfRule>
  </conditionalFormatting>
  <conditionalFormatting sqref="J22:J33">
    <cfRule type="expression" dxfId="37" priority="185">
      <formula>J22=G22</formula>
    </cfRule>
    <cfRule type="expression" dxfId="36" priority="186">
      <formula>J22=D22</formula>
    </cfRule>
  </conditionalFormatting>
  <conditionalFormatting sqref="C36">
    <cfRule type="expression" dxfId="35" priority="174">
      <formula>C36&gt;#REF!</formula>
    </cfRule>
  </conditionalFormatting>
  <conditionalFormatting sqref="L22:L33">
    <cfRule type="expression" dxfId="34" priority="175">
      <formula>OR(L22=G22,L22=H22)</formula>
    </cfRule>
    <cfRule type="expression" dxfId="33" priority="176">
      <formula>L22=D22</formula>
    </cfRule>
  </conditionalFormatting>
  <conditionalFormatting sqref="B22:B33">
    <cfRule type="expression" dxfId="32" priority="173">
      <formula>B22=$D$13</formula>
    </cfRule>
  </conditionalFormatting>
  <conditionalFormatting sqref="U22:U33">
    <cfRule type="expression" dxfId="31" priority="169">
      <formula>U22&lt;S22</formula>
    </cfRule>
  </conditionalFormatting>
  <conditionalFormatting sqref="W22:W33">
    <cfRule type="expression" dxfId="30" priority="171">
      <formula>W22=T22</formula>
    </cfRule>
    <cfRule type="expression" dxfId="29" priority="172">
      <formula>W22=Q22</formula>
    </cfRule>
  </conditionalFormatting>
  <conditionalFormatting sqref="P36">
    <cfRule type="expression" dxfId="28" priority="166">
      <formula>P36&gt;#REF!</formula>
    </cfRule>
  </conditionalFormatting>
  <conditionalFormatting sqref="Y22:Y33">
    <cfRule type="expression" dxfId="27" priority="167">
      <formula>OR(Y22=T22,Y22=U22)</formula>
    </cfRule>
    <cfRule type="expression" dxfId="26" priority="168">
      <formula>Y22=Q22</formula>
    </cfRule>
  </conditionalFormatting>
  <conditionalFormatting sqref="O22:O33">
    <cfRule type="expression" dxfId="25" priority="165">
      <formula>O22=Q$13</formula>
    </cfRule>
  </conditionalFormatting>
  <conditionalFormatting sqref="T22:T33">
    <cfRule type="expression" dxfId="24" priority="140">
      <formula>T22&gt;S22</formula>
    </cfRule>
  </conditionalFormatting>
  <conditionalFormatting sqref="AH22:AH33">
    <cfRule type="expression" dxfId="23" priority="22">
      <formula>AH22&lt;AF22</formula>
    </cfRule>
  </conditionalFormatting>
  <conditionalFormatting sqref="AJ22:AJ33">
    <cfRule type="expression" dxfId="22" priority="23">
      <formula>AJ22=AG22</formula>
    </cfRule>
    <cfRule type="expression" dxfId="21" priority="24">
      <formula>AJ22=AD22</formula>
    </cfRule>
  </conditionalFormatting>
  <conditionalFormatting sqref="AC36">
    <cfRule type="expression" dxfId="20" priority="19">
      <formula>AC36&gt;#REF!</formula>
    </cfRule>
  </conditionalFormatting>
  <conditionalFormatting sqref="AL22:AL33">
    <cfRule type="expression" dxfId="19" priority="20">
      <formula>OR(AL22=AG22,AL22=AH22)</formula>
    </cfRule>
    <cfRule type="expression" dxfId="18" priority="21">
      <formula>AL22=AD22</formula>
    </cfRule>
  </conditionalFormatting>
  <conditionalFormatting sqref="AB22:AB33">
    <cfRule type="expression" dxfId="17" priority="18">
      <formula>AB22=AD$13</formula>
    </cfRule>
  </conditionalFormatting>
  <conditionalFormatting sqref="AG22:AG33">
    <cfRule type="expression" dxfId="16" priority="17">
      <formula>AG22&gt;AF22</formula>
    </cfRule>
  </conditionalFormatting>
  <conditionalFormatting sqref="AU22:AU33">
    <cfRule type="expression" dxfId="15" priority="14">
      <formula>AU22&lt;AS22</formula>
    </cfRule>
  </conditionalFormatting>
  <conditionalFormatting sqref="AW22:AW33">
    <cfRule type="expression" dxfId="14" priority="15">
      <formula>AW22=AT22</formula>
    </cfRule>
    <cfRule type="expression" dxfId="13" priority="16">
      <formula>AW22=AQ22</formula>
    </cfRule>
  </conditionalFormatting>
  <conditionalFormatting sqref="AP36">
    <cfRule type="expression" dxfId="12" priority="11">
      <formula>AP36&gt;#REF!</formula>
    </cfRule>
  </conditionalFormatting>
  <conditionalFormatting sqref="AY22:AY33">
    <cfRule type="expression" dxfId="11" priority="12">
      <formula>OR(AY22=AT22,AY22=AU22)</formula>
    </cfRule>
    <cfRule type="expression" dxfId="10" priority="13">
      <formula>AY22=AQ22</formula>
    </cfRule>
  </conditionalFormatting>
  <conditionalFormatting sqref="AO22:AO33">
    <cfRule type="expression" dxfId="9" priority="10">
      <formula>AO22=AQ$13</formula>
    </cfRule>
  </conditionalFormatting>
  <conditionalFormatting sqref="AT22:AT33">
    <cfRule type="expression" dxfId="8" priority="9">
      <formula>AT22&gt;AS22</formula>
    </cfRule>
  </conditionalFormatting>
  <conditionalFormatting sqref="BH22:BH33">
    <cfRule type="expression" dxfId="7" priority="6">
      <formula>BH22&lt;BF22</formula>
    </cfRule>
  </conditionalFormatting>
  <conditionalFormatting sqref="BJ22:BJ33">
    <cfRule type="expression" dxfId="6" priority="7">
      <formula>BJ22=BG22</formula>
    </cfRule>
    <cfRule type="expression" dxfId="5" priority="8">
      <formula>BJ22=BD22</formula>
    </cfRule>
  </conditionalFormatting>
  <conditionalFormatting sqref="BC36">
    <cfRule type="expression" dxfId="4" priority="3">
      <formula>BC36&gt;#REF!</formula>
    </cfRule>
  </conditionalFormatting>
  <conditionalFormatting sqref="BL22:BL33">
    <cfRule type="expression" dxfId="3" priority="4">
      <formula>OR(BL22=BG22,BL22=BH22)</formula>
    </cfRule>
    <cfRule type="expression" dxfId="2" priority="5">
      <formula>BL22=BD22</formula>
    </cfRule>
  </conditionalFormatting>
  <conditionalFormatting sqref="BB22:BB33">
    <cfRule type="expression" dxfId="1" priority="2">
      <formula>BB22=BD$13</formula>
    </cfRule>
  </conditionalFormatting>
  <conditionalFormatting sqref="BG22:BG33">
    <cfRule type="expression" dxfId="0" priority="1">
      <formula>BG22&gt;BF22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5C81B8D7FE419EE703A70984609E" ma:contentTypeVersion="4" ma:contentTypeDescription="Create a new document." ma:contentTypeScope="" ma:versionID="916f072438400a8aee01d4159e7639af">
  <xsd:schema xmlns:xsd="http://www.w3.org/2001/XMLSchema" xmlns:xs="http://www.w3.org/2001/XMLSchema" xmlns:p="http://schemas.microsoft.com/office/2006/metadata/properties" xmlns:ns2="e2b30149-aab2-4901-aa85-bbc0459ba732" xmlns:ns3="6bb804e7-0502-4371-b06a-9614e3940479" targetNamespace="http://schemas.microsoft.com/office/2006/metadata/properties" ma:root="true" ma:fieldsID="3e59c1baa6dca9aff7c2e5e5a6f6e06f" ns2:_="" ns3:_="">
    <xsd:import namespace="e2b30149-aab2-4901-aa85-bbc0459ba732"/>
    <xsd:import namespace="6bb804e7-0502-4371-b06a-9614e39404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30149-aab2-4901-aa85-bbc0459ba7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b804e7-0502-4371-b06a-9614e3940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43550F-15BD-46DD-AA4F-922B4408E2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b30149-aab2-4901-aa85-bbc0459ba732"/>
    <ds:schemaRef ds:uri="6bb804e7-0502-4371-b06a-9614e39404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EC5CEB-7C4B-4388-8D59-240942CB06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01970B-EE18-44AF-8770-2C389D8D68DB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e2b30149-aab2-4901-aa85-bbc0459ba732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6bb804e7-0502-4371-b06a-9614e39404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Sag Vertical Curves Minimums</dc:title>
  <dc:subject>Sag Vertical Curves Minimums</dc:subject>
  <dc:creator>WSDOT Design</dc:creator>
  <cp:keywords>Sag Vertical Curves Minimums</cp:keywords>
  <cp:lastModifiedBy>willisr</cp:lastModifiedBy>
  <dcterms:created xsi:type="dcterms:W3CDTF">2021-05-05T19:48:50Z</dcterms:created>
  <dcterms:modified xsi:type="dcterms:W3CDTF">2022-01-12T21:46:51Z</dcterms:modified>
  <cp:category>Sag Vertical Curves Minimums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0x0101009E855C81B8D7FE419EE703A70984609E</vt:lpwstr>
  </property>
</Properties>
</file>