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Z:\www\publications\fulltext\Hydraulics\programs\"/>
    </mc:Choice>
  </mc:AlternateContent>
  <xr:revisionPtr revIDLastSave="0" documentId="8_{0BB8AA27-929F-476C-B167-786CBDA6D8B8}" xr6:coauthVersionLast="47" xr6:coauthVersionMax="47" xr10:uidLastSave="{00000000-0000-0000-0000-000000000000}"/>
  <bookViews>
    <workbookView xWindow="-120" yWindow="-120" windowWidth="29040" windowHeight="15840" tabRatio="724" firstSheet="2" activeTab="4" xr2:uid="{00000000-000D-0000-FFFF-FFFF00000000}"/>
  </bookViews>
  <sheets>
    <sheet name="6_2_Example_test" sheetId="36" state="hidden" r:id="rId1"/>
    <sheet name="Change Log" sheetId="37" state="hidden" r:id="rId2"/>
    <sheet name="CONTINUOUS GRADE INLET SPACING " sheetId="6" r:id="rId3"/>
    <sheet name="Sheet1" sheetId="38" state="hidden" r:id="rId4"/>
    <sheet name="VlookupTables (DO NOT DELETE)" sheetId="15" r:id="rId5"/>
    <sheet name="VlookupTables2_BridgeDrains" sheetId="35" state="hidden" r:id="rId6"/>
  </sheets>
  <definedNames>
    <definedName name="_xlnm.Print_Area" localSheetId="0">'6_2_Example_test'!$A$1:$AG$55</definedName>
    <definedName name="_xlnm.Print_Area" localSheetId="2">'CONTINUOUS GRADE INLET SPACING '!$A$1:$AG$55</definedName>
    <definedName name="_xlnm.Print_Titles" localSheetId="0">'6_2_Example_test'!$13:$13</definedName>
    <definedName name="_xlnm.Print_Titles" localSheetId="2">'CONTINUOUS GRADE INLET SPACING '!$13:$13</definedName>
  </definedNames>
  <calcPr calcId="191028"/>
  <customWorkbookViews>
    <customWorkbookView name="jessicac - Personal View" guid="{554A2079-2C0C-416F-8D68-43DBF42B741D}" mergeInterval="0" personalView="1" maximized="1" windowWidth="1276" windowHeight="861" activeSheetId="4"/>
    <customWorkbookView name="keithh - Personal View" guid="{86E68868-E82B-4ABE-B090-9FB1F116E865}" mergeInterval="0" personalView="1" maximized="1" windowWidth="1020" windowHeight="59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6" l="1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5" i="6"/>
  <c r="P15" i="6"/>
  <c r="N1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6" i="6"/>
  <c r="P17" i="6"/>
  <c r="W55" i="6" l="1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AB15" i="6"/>
  <c r="W15" i="6"/>
  <c r="Z15" i="6"/>
  <c r="F43" i="35"/>
  <c r="F42" i="35"/>
  <c r="E42" i="35"/>
  <c r="E43" i="35" s="1"/>
  <c r="F41" i="35"/>
  <c r="E41" i="35"/>
  <c r="F40" i="35"/>
  <c r="E40" i="35"/>
  <c r="H38" i="35"/>
  <c r="D38" i="35"/>
  <c r="D39" i="35" s="1"/>
  <c r="C38" i="35"/>
  <c r="C39" i="35" s="1"/>
  <c r="F37" i="35"/>
  <c r="E37" i="35"/>
  <c r="F36" i="35"/>
  <c r="E36" i="35"/>
  <c r="C36" i="35"/>
  <c r="F35" i="35"/>
  <c r="E35" i="35"/>
  <c r="F34" i="35"/>
  <c r="E34" i="35"/>
  <c r="F33" i="35"/>
  <c r="E33" i="35"/>
  <c r="F32" i="35"/>
  <c r="E32" i="35"/>
  <c r="F31" i="35"/>
  <c r="E31" i="35"/>
  <c r="F30" i="35"/>
  <c r="E30" i="35"/>
  <c r="D30" i="35"/>
  <c r="C30" i="35"/>
  <c r="F29" i="35"/>
  <c r="F28" i="35"/>
  <c r="E28" i="35"/>
  <c r="F27" i="35"/>
  <c r="E27" i="35"/>
  <c r="F25" i="35"/>
  <c r="E25" i="35"/>
  <c r="F23" i="35"/>
  <c r="E23" i="35"/>
  <c r="F20" i="35"/>
  <c r="E20" i="35"/>
  <c r="F8" i="35"/>
  <c r="E8" i="35"/>
  <c r="F7" i="35"/>
  <c r="E7" i="35"/>
  <c r="F6" i="35"/>
  <c r="E6" i="35"/>
  <c r="E38" i="35" l="1"/>
  <c r="E39" i="35" s="1"/>
  <c r="F38" i="35"/>
  <c r="F39" i="35" s="1"/>
  <c r="S15" i="6"/>
  <c r="AF55" i="36"/>
  <c r="P55" i="36"/>
  <c r="S55" i="36" s="1"/>
  <c r="N55" i="36"/>
  <c r="G55" i="36"/>
  <c r="F55" i="36"/>
  <c r="C55" i="36"/>
  <c r="AF54" i="36"/>
  <c r="P54" i="36"/>
  <c r="S54" i="36" s="1"/>
  <c r="N54" i="36"/>
  <c r="G54" i="36"/>
  <c r="F54" i="36"/>
  <c r="C54" i="36"/>
  <c r="AF53" i="36"/>
  <c r="P53" i="36"/>
  <c r="S53" i="36" s="1"/>
  <c r="N53" i="36"/>
  <c r="G53" i="36"/>
  <c r="F53" i="36"/>
  <c r="C53" i="36"/>
  <c r="AF52" i="36"/>
  <c r="P52" i="36"/>
  <c r="S52" i="36" s="1"/>
  <c r="N52" i="36"/>
  <c r="G52" i="36"/>
  <c r="F52" i="36"/>
  <c r="C52" i="36"/>
  <c r="AF51" i="36"/>
  <c r="P51" i="36"/>
  <c r="S51" i="36" s="1"/>
  <c r="N51" i="36"/>
  <c r="G51" i="36"/>
  <c r="F51" i="36"/>
  <c r="C51" i="36"/>
  <c r="AF50" i="36"/>
  <c r="P50" i="36"/>
  <c r="S50" i="36" s="1"/>
  <c r="N50" i="36"/>
  <c r="G50" i="36"/>
  <c r="F50" i="36"/>
  <c r="C50" i="36"/>
  <c r="AF49" i="36"/>
  <c r="P49" i="36"/>
  <c r="S49" i="36" s="1"/>
  <c r="N49" i="36"/>
  <c r="G49" i="36"/>
  <c r="F49" i="36"/>
  <c r="C49" i="36"/>
  <c r="AF48" i="36"/>
  <c r="P48" i="36"/>
  <c r="S48" i="36" s="1"/>
  <c r="N48" i="36"/>
  <c r="G48" i="36"/>
  <c r="F48" i="36"/>
  <c r="C48" i="36"/>
  <c r="AF47" i="36"/>
  <c r="P47" i="36"/>
  <c r="S47" i="36" s="1"/>
  <c r="N47" i="36"/>
  <c r="G47" i="36"/>
  <c r="F47" i="36"/>
  <c r="C47" i="36"/>
  <c r="AF46" i="36"/>
  <c r="P46" i="36"/>
  <c r="S46" i="36" s="1"/>
  <c r="N46" i="36"/>
  <c r="G46" i="36"/>
  <c r="F46" i="36"/>
  <c r="C46" i="36"/>
  <c r="AF45" i="36"/>
  <c r="P45" i="36"/>
  <c r="S45" i="36" s="1"/>
  <c r="N45" i="36"/>
  <c r="G45" i="36"/>
  <c r="F45" i="36"/>
  <c r="C45" i="36"/>
  <c r="AF44" i="36"/>
  <c r="P44" i="36"/>
  <c r="S44" i="36" s="1"/>
  <c r="N44" i="36"/>
  <c r="G44" i="36"/>
  <c r="F44" i="36"/>
  <c r="C44" i="36"/>
  <c r="AF43" i="36"/>
  <c r="P43" i="36"/>
  <c r="S43" i="36" s="1"/>
  <c r="N43" i="36"/>
  <c r="G43" i="36"/>
  <c r="F43" i="36"/>
  <c r="C43" i="36"/>
  <c r="AF42" i="36"/>
  <c r="P42" i="36"/>
  <c r="S42" i="36" s="1"/>
  <c r="N42" i="36"/>
  <c r="G42" i="36"/>
  <c r="F42" i="36"/>
  <c r="C42" i="36"/>
  <c r="AF41" i="36"/>
  <c r="P41" i="36"/>
  <c r="S41" i="36" s="1"/>
  <c r="N41" i="36"/>
  <c r="G41" i="36"/>
  <c r="F41" i="36"/>
  <c r="U41" i="36" s="1"/>
  <c r="C41" i="36"/>
  <c r="AF40" i="36"/>
  <c r="P40" i="36"/>
  <c r="S40" i="36" s="1"/>
  <c r="N40" i="36"/>
  <c r="G40" i="36"/>
  <c r="F40" i="36"/>
  <c r="C40" i="36"/>
  <c r="AF39" i="36"/>
  <c r="P39" i="36"/>
  <c r="S39" i="36" s="1"/>
  <c r="N39" i="36"/>
  <c r="G39" i="36"/>
  <c r="F39" i="36"/>
  <c r="C39" i="36"/>
  <c r="AF38" i="36"/>
  <c r="P38" i="36"/>
  <c r="S38" i="36" s="1"/>
  <c r="N38" i="36"/>
  <c r="G38" i="36"/>
  <c r="F38" i="36"/>
  <c r="C38" i="36"/>
  <c r="P37" i="36"/>
  <c r="S37" i="36" s="1"/>
  <c r="N37" i="36"/>
  <c r="C37" i="36"/>
  <c r="AF36" i="36"/>
  <c r="P36" i="36"/>
  <c r="S36" i="36" s="1"/>
  <c r="N36" i="36"/>
  <c r="C36" i="36"/>
  <c r="AF35" i="36"/>
  <c r="P35" i="36"/>
  <c r="S35" i="36" s="1"/>
  <c r="N35" i="36"/>
  <c r="C35" i="36"/>
  <c r="AF34" i="36"/>
  <c r="P34" i="36"/>
  <c r="S34" i="36" s="1"/>
  <c r="N34" i="36"/>
  <c r="C34" i="36"/>
  <c r="AF33" i="36"/>
  <c r="P33" i="36"/>
  <c r="S33" i="36" s="1"/>
  <c r="N33" i="36"/>
  <c r="C33" i="36"/>
  <c r="AF32" i="36"/>
  <c r="P32" i="36"/>
  <c r="S32" i="36" s="1"/>
  <c r="N32" i="36"/>
  <c r="C32" i="36"/>
  <c r="AF31" i="36"/>
  <c r="P31" i="36"/>
  <c r="S31" i="36" s="1"/>
  <c r="N31" i="36"/>
  <c r="C31" i="36"/>
  <c r="AF30" i="36"/>
  <c r="P30" i="36"/>
  <c r="S30" i="36" s="1"/>
  <c r="N30" i="36"/>
  <c r="C30" i="36"/>
  <c r="AF29" i="36"/>
  <c r="P29" i="36"/>
  <c r="S29" i="36" s="1"/>
  <c r="N29" i="36"/>
  <c r="C29" i="36"/>
  <c r="AF28" i="36"/>
  <c r="P28" i="36"/>
  <c r="S28" i="36" s="1"/>
  <c r="N28" i="36"/>
  <c r="C28" i="36"/>
  <c r="AF27" i="36"/>
  <c r="P27" i="36"/>
  <c r="S27" i="36" s="1"/>
  <c r="N27" i="36"/>
  <c r="C27" i="36"/>
  <c r="AF26" i="36"/>
  <c r="P26" i="36"/>
  <c r="S26" i="36" s="1"/>
  <c r="N26" i="36"/>
  <c r="C26" i="36"/>
  <c r="AF25" i="36"/>
  <c r="P25" i="36"/>
  <c r="S25" i="36" s="1"/>
  <c r="N25" i="36"/>
  <c r="C25" i="36"/>
  <c r="AF24" i="36"/>
  <c r="P24" i="36"/>
  <c r="S24" i="36" s="1"/>
  <c r="N24" i="36"/>
  <c r="C24" i="36"/>
  <c r="AF23" i="36"/>
  <c r="P23" i="36"/>
  <c r="S23" i="36" s="1"/>
  <c r="N23" i="36"/>
  <c r="C23" i="36"/>
  <c r="AF22" i="36"/>
  <c r="P22" i="36"/>
  <c r="S22" i="36" s="1"/>
  <c r="N22" i="36"/>
  <c r="C22" i="36"/>
  <c r="AF21" i="36"/>
  <c r="P21" i="36"/>
  <c r="S21" i="36" s="1"/>
  <c r="N21" i="36"/>
  <c r="C21" i="36"/>
  <c r="AF20" i="36"/>
  <c r="P20" i="36"/>
  <c r="S20" i="36" s="1"/>
  <c r="N20" i="36"/>
  <c r="C20" i="36"/>
  <c r="AF19" i="36"/>
  <c r="P19" i="36"/>
  <c r="S19" i="36" s="1"/>
  <c r="N19" i="36"/>
  <c r="C19" i="36"/>
  <c r="AF18" i="36"/>
  <c r="P18" i="36"/>
  <c r="S18" i="36" s="1"/>
  <c r="N18" i="36"/>
  <c r="C18" i="36"/>
  <c r="AF17" i="36"/>
  <c r="P17" i="36"/>
  <c r="S17" i="36" s="1"/>
  <c r="N17" i="36"/>
  <c r="C17" i="36"/>
  <c r="AF16" i="36"/>
  <c r="P16" i="36"/>
  <c r="S16" i="36" s="1"/>
  <c r="N16" i="36"/>
  <c r="C16" i="36"/>
  <c r="AF15" i="36"/>
  <c r="P15" i="36"/>
  <c r="S15" i="36" s="1"/>
  <c r="N15" i="36"/>
  <c r="C15" i="36"/>
  <c r="E5" i="36"/>
  <c r="S16" i="6"/>
  <c r="S17" i="6"/>
  <c r="F36" i="36" l="1"/>
  <c r="F35" i="36"/>
  <c r="F34" i="36"/>
  <c r="F33" i="36"/>
  <c r="F26" i="36"/>
  <c r="F25" i="36"/>
  <c r="L25" i="36" s="1"/>
  <c r="F24" i="36"/>
  <c r="F23" i="36"/>
  <c r="F18" i="36"/>
  <c r="V18" i="36" s="1"/>
  <c r="F17" i="36"/>
  <c r="F16" i="36"/>
  <c r="L16" i="36" s="1"/>
  <c r="F15" i="36"/>
  <c r="L15" i="36" s="1"/>
  <c r="F19" i="36"/>
  <c r="F22" i="36"/>
  <c r="F27" i="36"/>
  <c r="F30" i="36"/>
  <c r="F31" i="36"/>
  <c r="F32" i="36"/>
  <c r="AC38" i="36"/>
  <c r="AE38" i="36"/>
  <c r="AD38" i="36"/>
  <c r="AB38" i="36"/>
  <c r="Z38" i="36"/>
  <c r="W38" i="36"/>
  <c r="V38" i="36"/>
  <c r="T38" i="36"/>
  <c r="K38" i="36"/>
  <c r="AE39" i="36"/>
  <c r="W39" i="36"/>
  <c r="K39" i="36"/>
  <c r="AC40" i="36"/>
  <c r="AB40" i="36"/>
  <c r="X40" i="36"/>
  <c r="U40" i="36"/>
  <c r="T40" i="36"/>
  <c r="L40" i="36"/>
  <c r="Y42" i="36"/>
  <c r="AD42" i="36"/>
  <c r="AA42" i="36"/>
  <c r="Z42" i="36"/>
  <c r="X42" i="36"/>
  <c r="V42" i="36"/>
  <c r="L42" i="36"/>
  <c r="AC43" i="36"/>
  <c r="V43" i="36"/>
  <c r="U43" i="36"/>
  <c r="AC44" i="36"/>
  <c r="AE44" i="36"/>
  <c r="AD44" i="36"/>
  <c r="AB44" i="36"/>
  <c r="AA44" i="36"/>
  <c r="Y44" i="36"/>
  <c r="X44" i="36"/>
  <c r="W44" i="36"/>
  <c r="V44" i="36"/>
  <c r="T44" i="36"/>
  <c r="L44" i="36"/>
  <c r="K44" i="36"/>
  <c r="X45" i="36"/>
  <c r="AE45" i="36"/>
  <c r="AD45" i="36"/>
  <c r="AB45" i="36"/>
  <c r="AA45" i="36"/>
  <c r="Z45" i="36"/>
  <c r="Y45" i="36"/>
  <c r="W45" i="36"/>
  <c r="V45" i="36"/>
  <c r="T45" i="36"/>
  <c r="K45" i="36"/>
  <c r="AC46" i="36"/>
  <c r="AE46" i="36"/>
  <c r="AD46" i="36"/>
  <c r="AB46" i="36"/>
  <c r="Z46" i="36"/>
  <c r="W46" i="36"/>
  <c r="V46" i="36"/>
  <c r="T46" i="36"/>
  <c r="K46" i="36"/>
  <c r="X47" i="36"/>
  <c r="Z47" i="36"/>
  <c r="Y47" i="36"/>
  <c r="AC48" i="36"/>
  <c r="AB48" i="36"/>
  <c r="U48" i="36"/>
  <c r="AD49" i="36"/>
  <c r="AE49" i="36"/>
  <c r="X49" i="36"/>
  <c r="W49" i="36"/>
  <c r="L49" i="36"/>
  <c r="K49" i="36"/>
  <c r="Y50" i="36"/>
  <c r="AD50" i="36"/>
  <c r="AA50" i="36"/>
  <c r="Z50" i="36"/>
  <c r="X50" i="36"/>
  <c r="V50" i="36"/>
  <c r="L50" i="36"/>
  <c r="U51" i="36"/>
  <c r="AC51" i="36"/>
  <c r="V51" i="36"/>
  <c r="AC52" i="36"/>
  <c r="AE52" i="36"/>
  <c r="AD52" i="36"/>
  <c r="AB52" i="36"/>
  <c r="AA52" i="36"/>
  <c r="Z52" i="36"/>
  <c r="Y52" i="36"/>
  <c r="X52" i="36"/>
  <c r="W52" i="36"/>
  <c r="V52" i="36"/>
  <c r="T52" i="36"/>
  <c r="L52" i="36"/>
  <c r="K52" i="36"/>
  <c r="X53" i="36"/>
  <c r="AE53" i="36"/>
  <c r="AD53" i="36"/>
  <c r="AB53" i="36"/>
  <c r="AA53" i="36"/>
  <c r="Z53" i="36"/>
  <c r="Y53" i="36"/>
  <c r="W53" i="36"/>
  <c r="V53" i="36"/>
  <c r="T53" i="36"/>
  <c r="K53" i="36"/>
  <c r="AC54" i="36"/>
  <c r="AE54" i="36"/>
  <c r="AD54" i="36"/>
  <c r="AB54" i="36"/>
  <c r="Z54" i="36"/>
  <c r="W54" i="36"/>
  <c r="V54" i="36"/>
  <c r="T54" i="36"/>
  <c r="K54" i="36"/>
  <c r="X55" i="36"/>
  <c r="Z55" i="36"/>
  <c r="Y55" i="36"/>
  <c r="L22" i="36"/>
  <c r="K22" i="36"/>
  <c r="Y22" i="36"/>
  <c r="V22" i="36"/>
  <c r="K27" i="36"/>
  <c r="L27" i="36"/>
  <c r="Y27" i="36"/>
  <c r="V27" i="36"/>
  <c r="L31" i="36"/>
  <c r="V31" i="36"/>
  <c r="K31" i="36"/>
  <c r="Y31" i="36"/>
  <c r="K19" i="36"/>
  <c r="Y19" i="36"/>
  <c r="L19" i="36"/>
  <c r="V19" i="36"/>
  <c r="Y32" i="36"/>
  <c r="V32" i="36"/>
  <c r="L32" i="36"/>
  <c r="K32" i="36"/>
  <c r="V15" i="36"/>
  <c r="G15" i="36"/>
  <c r="Y16" i="36"/>
  <c r="V16" i="36"/>
  <c r="L23" i="36"/>
  <c r="L24" i="36"/>
  <c r="K30" i="36"/>
  <c r="V36" i="36"/>
  <c r="X39" i="36"/>
  <c r="L39" i="36"/>
  <c r="AD39" i="36"/>
  <c r="V39" i="36"/>
  <c r="AB39" i="36"/>
  <c r="T39" i="36"/>
  <c r="AA39" i="36"/>
  <c r="Z39" i="36"/>
  <c r="K15" i="36"/>
  <c r="Y15" i="36"/>
  <c r="K16" i="36"/>
  <c r="Y17" i="36"/>
  <c r="V17" i="36"/>
  <c r="K25" i="36"/>
  <c r="K26" i="36"/>
  <c r="AC39" i="36"/>
  <c r="AA48" i="36"/>
  <c r="Z48" i="36"/>
  <c r="Y48" i="36"/>
  <c r="X48" i="36"/>
  <c r="L48" i="36"/>
  <c r="AE48" i="36"/>
  <c r="W48" i="36"/>
  <c r="K48" i="36"/>
  <c r="AD48" i="36"/>
  <c r="V48" i="36"/>
  <c r="AD41" i="36"/>
  <c r="V41" i="36"/>
  <c r="AB41" i="36"/>
  <c r="T41" i="36"/>
  <c r="AA41" i="36"/>
  <c r="Z41" i="36"/>
  <c r="Y41" i="36"/>
  <c r="K33" i="36"/>
  <c r="L36" i="36"/>
  <c r="X41" i="36"/>
  <c r="V33" i="36"/>
  <c r="Y33" i="36"/>
  <c r="W41" i="36"/>
  <c r="K18" i="36"/>
  <c r="V30" i="36"/>
  <c r="L33" i="36"/>
  <c r="AC41" i="36"/>
  <c r="Y36" i="36"/>
  <c r="Y18" i="36"/>
  <c r="K41" i="36"/>
  <c r="AB51" i="36"/>
  <c r="T51" i="36"/>
  <c r="AA51" i="36"/>
  <c r="Z51" i="36"/>
  <c r="Y51" i="36"/>
  <c r="X51" i="36"/>
  <c r="L51" i="36"/>
  <c r="AE51" i="36"/>
  <c r="W51" i="36"/>
  <c r="K51" i="36"/>
  <c r="AD51" i="36"/>
  <c r="L18" i="36"/>
  <c r="L35" i="36"/>
  <c r="K35" i="36"/>
  <c r="U39" i="36"/>
  <c r="AA40" i="36"/>
  <c r="Y40" i="36"/>
  <c r="AE40" i="36"/>
  <c r="W40" i="36"/>
  <c r="K40" i="36"/>
  <c r="AD40" i="36"/>
  <c r="V40" i="36"/>
  <c r="Z40" i="36"/>
  <c r="L41" i="36"/>
  <c r="AE41" i="36"/>
  <c r="AB43" i="36"/>
  <c r="T43" i="36"/>
  <c r="AA43" i="36"/>
  <c r="Z43" i="36"/>
  <c r="Y43" i="36"/>
  <c r="X43" i="36"/>
  <c r="L43" i="36"/>
  <c r="AE43" i="36"/>
  <c r="W43" i="36"/>
  <c r="K43" i="36"/>
  <c r="AD43" i="36"/>
  <c r="T48" i="36"/>
  <c r="V23" i="36"/>
  <c r="L30" i="36"/>
  <c r="Y30" i="36"/>
  <c r="K36" i="36"/>
  <c r="Y24" i="36"/>
  <c r="V24" i="36"/>
  <c r="K23" i="36"/>
  <c r="Y23" i="36"/>
  <c r="K24" i="36"/>
  <c r="Y25" i="36"/>
  <c r="V25" i="36"/>
  <c r="Y39" i="36"/>
  <c r="F21" i="36"/>
  <c r="F29" i="36"/>
  <c r="F37" i="36"/>
  <c r="L38" i="36"/>
  <c r="X38" i="36"/>
  <c r="T42" i="36"/>
  <c r="AB42" i="36"/>
  <c r="Z44" i="36"/>
  <c r="U45" i="36"/>
  <c r="AC45" i="36"/>
  <c r="L46" i="36"/>
  <c r="X46" i="36"/>
  <c r="AA47" i="36"/>
  <c r="Y49" i="36"/>
  <c r="T50" i="36"/>
  <c r="AB50" i="36"/>
  <c r="U53" i="36"/>
  <c r="AC53" i="36"/>
  <c r="L54" i="36"/>
  <c r="X54" i="36"/>
  <c r="AA55" i="36"/>
  <c r="Y38" i="36"/>
  <c r="U42" i="36"/>
  <c r="AC42" i="36"/>
  <c r="Y46" i="36"/>
  <c r="T47" i="36"/>
  <c r="AB47" i="36"/>
  <c r="Z49" i="36"/>
  <c r="U50" i="36"/>
  <c r="AC50" i="36"/>
  <c r="Y54" i="36"/>
  <c r="T55" i="36"/>
  <c r="AB55" i="36"/>
  <c r="U47" i="36"/>
  <c r="AC47" i="36"/>
  <c r="AA49" i="36"/>
  <c r="U55" i="36"/>
  <c r="AC55" i="36"/>
  <c r="F20" i="36"/>
  <c r="F28" i="36"/>
  <c r="K34" i="36"/>
  <c r="AA38" i="36"/>
  <c r="K42" i="36"/>
  <c r="W42" i="36"/>
  <c r="AE42" i="36"/>
  <c r="U44" i="36"/>
  <c r="L45" i="36"/>
  <c r="AA46" i="36"/>
  <c r="V47" i="36"/>
  <c r="AD47" i="36"/>
  <c r="T49" i="36"/>
  <c r="AB49" i="36"/>
  <c r="K50" i="36"/>
  <c r="W50" i="36"/>
  <c r="AE50" i="36"/>
  <c r="U52" i="36"/>
  <c r="L53" i="36"/>
  <c r="AA54" i="36"/>
  <c r="V55" i="36"/>
  <c r="AD55" i="36"/>
  <c r="K47" i="36"/>
  <c r="W47" i="36"/>
  <c r="AE47" i="36"/>
  <c r="U49" i="36"/>
  <c r="AC49" i="36"/>
  <c r="K55" i="36"/>
  <c r="W55" i="36"/>
  <c r="AE55" i="36"/>
  <c r="U38" i="36"/>
  <c r="U46" i="36"/>
  <c r="L47" i="36"/>
  <c r="V49" i="36"/>
  <c r="U54" i="36"/>
  <c r="L55" i="36"/>
  <c r="L17" i="36" l="1"/>
  <c r="K17" i="36"/>
  <c r="Y26" i="36"/>
  <c r="V26" i="36"/>
  <c r="L26" i="36"/>
  <c r="Y34" i="36"/>
  <c r="V34" i="36"/>
  <c r="L34" i="36"/>
  <c r="Y35" i="36"/>
  <c r="V35" i="36"/>
  <c r="T15" i="36"/>
  <c r="Y20" i="36"/>
  <c r="L20" i="36"/>
  <c r="K20" i="36"/>
  <c r="V20" i="36"/>
  <c r="L29" i="36"/>
  <c r="V29" i="36"/>
  <c r="K29" i="36"/>
  <c r="Y29" i="36"/>
  <c r="K28" i="36"/>
  <c r="Y28" i="36"/>
  <c r="L28" i="36"/>
  <c r="V28" i="36"/>
  <c r="L21" i="36"/>
  <c r="K21" i="36"/>
  <c r="Y21" i="36"/>
  <c r="V21" i="36"/>
  <c r="L37" i="36"/>
  <c r="V37" i="36"/>
  <c r="K37" i="36"/>
  <c r="Y37" i="36"/>
  <c r="AE15" i="36" l="1"/>
  <c r="U15" i="36"/>
  <c r="X15" i="36"/>
  <c r="W15" i="36"/>
  <c r="AA15" i="36" s="1"/>
  <c r="C39" i="6"/>
  <c r="F39" i="6"/>
  <c r="K39" i="6" s="1"/>
  <c r="G39" i="6"/>
  <c r="S39" i="6"/>
  <c r="AF39" i="6"/>
  <c r="C40" i="6"/>
  <c r="F40" i="6"/>
  <c r="L40" i="6" s="1"/>
  <c r="G40" i="6"/>
  <c r="S40" i="6"/>
  <c r="AF40" i="6"/>
  <c r="Z15" i="36" l="1"/>
  <c r="AB15" i="36" s="1"/>
  <c r="AC15" i="36" s="1"/>
  <c r="AD15" i="36" s="1"/>
  <c r="G16" i="36" s="1"/>
  <c r="Y39" i="6"/>
  <c r="X39" i="6"/>
  <c r="AA40" i="6"/>
  <c r="V39" i="6"/>
  <c r="AD39" i="6"/>
  <c r="AB39" i="6"/>
  <c r="U40" i="6"/>
  <c r="U39" i="6"/>
  <c r="AE40" i="6"/>
  <c r="AC39" i="6"/>
  <c r="T39" i="6"/>
  <c r="AD40" i="6"/>
  <c r="AC40" i="6"/>
  <c r="K40" i="6"/>
  <c r="AA39" i="6"/>
  <c r="AB40" i="6"/>
  <c r="Z39" i="6"/>
  <c r="L39" i="6"/>
  <c r="V40" i="6"/>
  <c r="T40" i="6"/>
  <c r="Z40" i="6"/>
  <c r="AE39" i="6"/>
  <c r="Y40" i="6"/>
  <c r="X40" i="6"/>
  <c r="T16" i="36" l="1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8" i="6"/>
  <c r="AF41" i="6"/>
  <c r="AF42" i="6"/>
  <c r="AF43" i="6"/>
  <c r="AF44" i="6"/>
  <c r="AF46" i="6"/>
  <c r="AF47" i="6"/>
  <c r="AF48" i="6"/>
  <c r="AF50" i="6"/>
  <c r="AF51" i="6"/>
  <c r="AF52" i="6"/>
  <c r="AF54" i="6"/>
  <c r="AF55" i="6"/>
  <c r="AE16" i="36" l="1"/>
  <c r="X16" i="36"/>
  <c r="W16" i="36"/>
  <c r="AA16" i="36" s="1"/>
  <c r="U16" i="3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Z16" i="36" l="1"/>
  <c r="AB16" i="36" s="1"/>
  <c r="AC16" i="36" s="1"/>
  <c r="AD16" i="36" s="1"/>
  <c r="G17" i="36" s="1"/>
  <c r="T17" i="36" s="1"/>
  <c r="AE17" i="36" l="1"/>
  <c r="U17" i="36"/>
  <c r="X17" i="36"/>
  <c r="W17" i="36"/>
  <c r="AA17" i="36" s="1"/>
  <c r="F38" i="6"/>
  <c r="F46" i="6"/>
  <c r="F47" i="6"/>
  <c r="F50" i="6"/>
  <c r="F51" i="6"/>
  <c r="F54" i="6"/>
  <c r="F55" i="6"/>
  <c r="Z17" i="36" l="1"/>
  <c r="AB17" i="36" s="1"/>
  <c r="AC17" i="36" s="1"/>
  <c r="AD17" i="36" s="1"/>
  <c r="G18" i="36" s="1"/>
  <c r="Y46" i="6"/>
  <c r="AE46" i="6"/>
  <c r="V46" i="6"/>
  <c r="U46" i="6"/>
  <c r="V54" i="6"/>
  <c r="AE54" i="6"/>
  <c r="U54" i="6"/>
  <c r="Y55" i="6"/>
  <c r="V55" i="6"/>
  <c r="AE55" i="6"/>
  <c r="U55" i="6"/>
  <c r="Y51" i="6"/>
  <c r="V51" i="6"/>
  <c r="AE51" i="6"/>
  <c r="U51" i="6"/>
  <c r="Y38" i="6"/>
  <c r="AE38" i="6"/>
  <c r="V38" i="6"/>
  <c r="U38" i="6"/>
  <c r="Y50" i="6"/>
  <c r="AE50" i="6"/>
  <c r="V50" i="6"/>
  <c r="U50" i="6"/>
  <c r="Y47" i="6"/>
  <c r="V47" i="6"/>
  <c r="AE47" i="6"/>
  <c r="U47" i="6"/>
  <c r="Y54" i="6"/>
  <c r="L50" i="6"/>
  <c r="K50" i="6"/>
  <c r="L46" i="6"/>
  <c r="K46" i="6"/>
  <c r="L38" i="6"/>
  <c r="K38" i="6"/>
  <c r="K55" i="6"/>
  <c r="L55" i="6"/>
  <c r="K54" i="6"/>
  <c r="L54" i="6"/>
  <c r="K47" i="6"/>
  <c r="L47" i="6"/>
  <c r="K51" i="6"/>
  <c r="L51" i="6"/>
  <c r="T18" i="36" l="1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15" i="6"/>
  <c r="AE18" i="36" l="1"/>
  <c r="U18" i="36"/>
  <c r="W18" i="36"/>
  <c r="AA18" i="36" s="1"/>
  <c r="X18" i="36"/>
  <c r="Z18" i="36" l="1"/>
  <c r="AB18" i="36" s="1"/>
  <c r="AC18" i="36" s="1"/>
  <c r="AD18" i="36" s="1"/>
  <c r="G19" i="36" s="1"/>
  <c r="E5" i="6"/>
  <c r="F15" i="6" s="1"/>
  <c r="V15" i="6" l="1"/>
  <c r="Y15" i="6"/>
  <c r="K15" i="6"/>
  <c r="L15" i="6"/>
  <c r="T19" i="36"/>
  <c r="G15" i="6"/>
  <c r="T15" i="6" s="1"/>
  <c r="U15" i="6" s="1"/>
  <c r="F18" i="6"/>
  <c r="F26" i="6"/>
  <c r="F34" i="6"/>
  <c r="F42" i="6"/>
  <c r="F52" i="6"/>
  <c r="F19" i="6"/>
  <c r="F27" i="6"/>
  <c r="F35" i="6"/>
  <c r="F43" i="6"/>
  <c r="F53" i="6"/>
  <c r="F20" i="6"/>
  <c r="F28" i="6"/>
  <c r="F36" i="6"/>
  <c r="F44" i="6"/>
  <c r="F31" i="6"/>
  <c r="F41" i="6"/>
  <c r="F21" i="6"/>
  <c r="F29" i="6"/>
  <c r="F37" i="6"/>
  <c r="F45" i="6"/>
  <c r="F23" i="6"/>
  <c r="F22" i="6"/>
  <c r="F30" i="6"/>
  <c r="F16" i="6"/>
  <c r="F24" i="6"/>
  <c r="F32" i="6"/>
  <c r="F17" i="6"/>
  <c r="F25" i="6"/>
  <c r="F33" i="6"/>
  <c r="F49" i="6"/>
  <c r="F48" i="6"/>
  <c r="AA15" i="6" l="1"/>
  <c r="X15" i="6"/>
  <c r="K17" i="6"/>
  <c r="L17" i="6"/>
  <c r="V17" i="6"/>
  <c r="Y17" i="6"/>
  <c r="L16" i="6"/>
  <c r="K16" i="6"/>
  <c r="V16" i="6"/>
  <c r="Y16" i="6"/>
  <c r="AE19" i="36"/>
  <c r="U19" i="36"/>
  <c r="X19" i="36"/>
  <c r="W19" i="36"/>
  <c r="AA19" i="36" s="1"/>
  <c r="Y35" i="6"/>
  <c r="V35" i="6"/>
  <c r="Y27" i="6"/>
  <c r="V27" i="6"/>
  <c r="Y33" i="6"/>
  <c r="V33" i="6"/>
  <c r="Y44" i="6"/>
  <c r="V44" i="6"/>
  <c r="Y19" i="6"/>
  <c r="V19" i="6"/>
  <c r="Y22" i="6"/>
  <c r="V22" i="6"/>
  <c r="Y25" i="6"/>
  <c r="V25" i="6"/>
  <c r="Y23" i="6"/>
  <c r="V23" i="6"/>
  <c r="Y36" i="6"/>
  <c r="V36" i="6"/>
  <c r="Y52" i="6"/>
  <c r="V52" i="6"/>
  <c r="Y30" i="6"/>
  <c r="V30" i="6"/>
  <c r="Y28" i="6"/>
  <c r="V28" i="6"/>
  <c r="Y42" i="6"/>
  <c r="V42" i="6"/>
  <c r="Y48" i="6"/>
  <c r="V48" i="6"/>
  <c r="Y31" i="6"/>
  <c r="V31" i="6"/>
  <c r="Y32" i="6"/>
  <c r="V32" i="6"/>
  <c r="Y20" i="6"/>
  <c r="V20" i="6"/>
  <c r="Y34" i="6"/>
  <c r="V34" i="6"/>
  <c r="Y49" i="6"/>
  <c r="V49" i="6"/>
  <c r="Y45" i="6"/>
  <c r="V45" i="6"/>
  <c r="Y29" i="6"/>
  <c r="V29" i="6"/>
  <c r="Y53" i="6"/>
  <c r="V53" i="6"/>
  <c r="Y26" i="6"/>
  <c r="V26" i="6"/>
  <c r="Y41" i="6"/>
  <c r="V41" i="6"/>
  <c r="Y24" i="6"/>
  <c r="V24" i="6"/>
  <c r="Y21" i="6"/>
  <c r="V21" i="6"/>
  <c r="Y43" i="6"/>
  <c r="V43" i="6"/>
  <c r="Y18" i="6"/>
  <c r="V18" i="6"/>
  <c r="Y37" i="6"/>
  <c r="V37" i="6"/>
  <c r="K35" i="6"/>
  <c r="L35" i="6"/>
  <c r="K49" i="6"/>
  <c r="L49" i="6"/>
  <c r="L30" i="6"/>
  <c r="K30" i="6"/>
  <c r="K31" i="6"/>
  <c r="L31" i="6"/>
  <c r="K27" i="6"/>
  <c r="L27" i="6"/>
  <c r="L22" i="6"/>
  <c r="K22" i="6"/>
  <c r="K44" i="6"/>
  <c r="L44" i="6"/>
  <c r="K19" i="6"/>
  <c r="L19" i="6"/>
  <c r="K25" i="6"/>
  <c r="L25" i="6"/>
  <c r="K23" i="6"/>
  <c r="L23" i="6"/>
  <c r="L36" i="6"/>
  <c r="K36" i="6"/>
  <c r="L52" i="6"/>
  <c r="K52" i="6"/>
  <c r="K48" i="6"/>
  <c r="L48" i="6"/>
  <c r="K45" i="6"/>
  <c r="L45" i="6"/>
  <c r="L28" i="6"/>
  <c r="K28" i="6"/>
  <c r="K42" i="6"/>
  <c r="L42" i="6"/>
  <c r="K41" i="6"/>
  <c r="L41" i="6"/>
  <c r="L32" i="6"/>
  <c r="K32" i="6"/>
  <c r="K37" i="6"/>
  <c r="L37" i="6"/>
  <c r="K20" i="6"/>
  <c r="L20" i="6"/>
  <c r="L34" i="6"/>
  <c r="K34" i="6"/>
  <c r="K24" i="6"/>
  <c r="L24" i="6"/>
  <c r="K29" i="6"/>
  <c r="L29" i="6"/>
  <c r="K53" i="6"/>
  <c r="L53" i="6"/>
  <c r="K26" i="6"/>
  <c r="L26" i="6"/>
  <c r="K33" i="6"/>
  <c r="L33" i="6"/>
  <c r="K21" i="6"/>
  <c r="L21" i="6"/>
  <c r="K43" i="6"/>
  <c r="L43" i="6"/>
  <c r="L18" i="6"/>
  <c r="K18" i="6"/>
  <c r="AC15" i="6" l="1"/>
  <c r="AD15" i="6" s="1"/>
  <c r="AF15" i="6" s="1"/>
  <c r="Z19" i="36"/>
  <c r="AB19" i="36" s="1"/>
  <c r="AC19" i="36" s="1"/>
  <c r="AD19" i="36" s="1"/>
  <c r="G20" i="36" s="1"/>
  <c r="T20" i="36" s="1"/>
  <c r="G38" i="6"/>
  <c r="U20" i="36" l="1"/>
  <c r="AE20" i="36"/>
  <c r="X20" i="36"/>
  <c r="W20" i="36"/>
  <c r="AA20" i="36" s="1"/>
  <c r="T38" i="6"/>
  <c r="Z20" i="36" l="1"/>
  <c r="AB20" i="36" s="1"/>
  <c r="AC20" i="36" s="1"/>
  <c r="AD20" i="36" s="1"/>
  <c r="G21" i="36" s="1"/>
  <c r="AA38" i="6"/>
  <c r="X38" i="6"/>
  <c r="Z38" i="6" s="1"/>
  <c r="T21" i="36" l="1"/>
  <c r="AB38" i="6"/>
  <c r="AC38" i="6" s="1"/>
  <c r="AD38" i="6" s="1"/>
  <c r="AE21" i="36" l="1"/>
  <c r="X21" i="36"/>
  <c r="W21" i="36"/>
  <c r="AA21" i="36" s="1"/>
  <c r="U21" i="36"/>
  <c r="G41" i="6"/>
  <c r="T41" i="6" s="1"/>
  <c r="Z21" i="36" l="1"/>
  <c r="AB21" i="36" s="1"/>
  <c r="AC21" i="36" s="1"/>
  <c r="AD21" i="36" s="1"/>
  <c r="G22" i="36" s="1"/>
  <c r="U41" i="6"/>
  <c r="AE41" i="6"/>
  <c r="X41" i="6"/>
  <c r="AA41" i="6"/>
  <c r="T22" i="36" l="1"/>
  <c r="Z41" i="6"/>
  <c r="AB41" i="6" s="1"/>
  <c r="AC41" i="6" s="1"/>
  <c r="AD41" i="6" s="1"/>
  <c r="G42" i="6" s="1"/>
  <c r="T42" i="6" s="1"/>
  <c r="AE22" i="36" l="1"/>
  <c r="X22" i="36"/>
  <c r="U22" i="36"/>
  <c r="W22" i="36"/>
  <c r="AA22" i="36" s="1"/>
  <c r="U42" i="6"/>
  <c r="AE42" i="6"/>
  <c r="AA42" i="6"/>
  <c r="X42" i="6"/>
  <c r="Z22" i="36" l="1"/>
  <c r="AB22" i="36" s="1"/>
  <c r="AC22" i="36" s="1"/>
  <c r="AD22" i="36" s="1"/>
  <c r="G23" i="36" s="1"/>
  <c r="Z42" i="6"/>
  <c r="AB42" i="6" s="1"/>
  <c r="AC42" i="6" s="1"/>
  <c r="AD42" i="6" s="1"/>
  <c r="G43" i="6" s="1"/>
  <c r="T43" i="6" s="1"/>
  <c r="T23" i="36" l="1"/>
  <c r="U43" i="6"/>
  <c r="AE43" i="6"/>
  <c r="X43" i="6"/>
  <c r="AA43" i="6"/>
  <c r="U23" i="36" l="1"/>
  <c r="AE23" i="36"/>
  <c r="W23" i="36"/>
  <c r="AA23" i="36" s="1"/>
  <c r="X23" i="36"/>
  <c r="Z43" i="6"/>
  <c r="AB43" i="6" s="1"/>
  <c r="AC43" i="6" s="1"/>
  <c r="AD43" i="6" s="1"/>
  <c r="G44" i="6" s="1"/>
  <c r="T44" i="6" s="1"/>
  <c r="Z23" i="36" l="1"/>
  <c r="AB23" i="36" s="1"/>
  <c r="AC23" i="36" s="1"/>
  <c r="AD23" i="36" s="1"/>
  <c r="G24" i="36" s="1"/>
  <c r="T24" i="36" s="1"/>
  <c r="U44" i="6"/>
  <c r="AE44" i="6"/>
  <c r="X44" i="6"/>
  <c r="AA44" i="6"/>
  <c r="AE24" i="36" l="1"/>
  <c r="U24" i="36"/>
  <c r="W24" i="36"/>
  <c r="AA24" i="36" s="1"/>
  <c r="X24" i="36"/>
  <c r="Z44" i="6"/>
  <c r="AB44" i="6" s="1"/>
  <c r="AC44" i="6" s="1"/>
  <c r="AD44" i="6" s="1"/>
  <c r="G45" i="6" s="1"/>
  <c r="T45" i="6" s="1"/>
  <c r="Z24" i="36" l="1"/>
  <c r="AB24" i="36" s="1"/>
  <c r="AC24" i="36" s="1"/>
  <c r="AD24" i="36" s="1"/>
  <c r="G25" i="36" s="1"/>
  <c r="U45" i="6"/>
  <c r="AE45" i="6"/>
  <c r="AA45" i="6"/>
  <c r="X45" i="6"/>
  <c r="T25" i="36" l="1"/>
  <c r="Z45" i="6"/>
  <c r="AB45" i="6" s="1"/>
  <c r="AC45" i="6" s="1"/>
  <c r="AD45" i="6" s="1"/>
  <c r="AF45" i="6" s="1"/>
  <c r="G46" i="6"/>
  <c r="U25" i="36" l="1"/>
  <c r="AE25" i="36"/>
  <c r="X25" i="36"/>
  <c r="W25" i="36"/>
  <c r="AA25" i="36" s="1"/>
  <c r="T46" i="6"/>
  <c r="Z25" i="36" l="1"/>
  <c r="AB25" i="36" s="1"/>
  <c r="AC25" i="36" s="1"/>
  <c r="AD25" i="36" s="1"/>
  <c r="G26" i="36" s="1"/>
  <c r="X46" i="6"/>
  <c r="Z46" i="6" s="1"/>
  <c r="AA46" i="6"/>
  <c r="T26" i="36" l="1"/>
  <c r="AB46" i="6"/>
  <c r="AC46" i="6" s="1"/>
  <c r="AD46" i="6" s="1"/>
  <c r="G47" i="6" s="1"/>
  <c r="U26" i="36" l="1"/>
  <c r="X26" i="36"/>
  <c r="AE26" i="36"/>
  <c r="W26" i="36"/>
  <c r="AA26" i="36" s="1"/>
  <c r="T47" i="6"/>
  <c r="Z26" i="36" l="1"/>
  <c r="AB26" i="36" s="1"/>
  <c r="AC26" i="36" s="1"/>
  <c r="AD26" i="36" s="1"/>
  <c r="G27" i="36" s="1"/>
  <c r="AA47" i="6"/>
  <c r="X47" i="6"/>
  <c r="Z47" i="6" s="1"/>
  <c r="T27" i="36" l="1"/>
  <c r="AB47" i="6"/>
  <c r="AC47" i="6" s="1"/>
  <c r="AD47" i="6" s="1"/>
  <c r="G48" i="6" s="1"/>
  <c r="T48" i="6" s="1"/>
  <c r="AE27" i="36" l="1"/>
  <c r="X27" i="36"/>
  <c r="U27" i="36"/>
  <c r="W27" i="36"/>
  <c r="AA27" i="36" s="1"/>
  <c r="U48" i="6"/>
  <c r="AE48" i="6"/>
  <c r="X48" i="6"/>
  <c r="AA48" i="6"/>
  <c r="Z27" i="36" l="1"/>
  <c r="AB27" i="36" s="1"/>
  <c r="AC27" i="36" s="1"/>
  <c r="AD27" i="36" s="1"/>
  <c r="G28" i="36" s="1"/>
  <c r="Z48" i="6"/>
  <c r="AB48" i="6" s="1"/>
  <c r="AC48" i="6" s="1"/>
  <c r="AD48" i="6" s="1"/>
  <c r="G49" i="6" s="1"/>
  <c r="T49" i="6" s="1"/>
  <c r="T28" i="36" l="1"/>
  <c r="U49" i="6"/>
  <c r="AE49" i="6"/>
  <c r="AA49" i="6"/>
  <c r="X49" i="6"/>
  <c r="U28" i="36" l="1"/>
  <c r="AE28" i="36"/>
  <c r="W28" i="36"/>
  <c r="AA28" i="36" s="1"/>
  <c r="X28" i="36"/>
  <c r="Z49" i="6"/>
  <c r="AB49" i="6" s="1"/>
  <c r="AC49" i="6" s="1"/>
  <c r="AD49" i="6" s="1"/>
  <c r="AF49" i="6" s="1"/>
  <c r="Z28" i="36" l="1"/>
  <c r="AB28" i="36" s="1"/>
  <c r="AC28" i="36" s="1"/>
  <c r="AD28" i="36" s="1"/>
  <c r="G29" i="36" s="1"/>
  <c r="G50" i="6"/>
  <c r="T29" i="36" l="1"/>
  <c r="T50" i="6"/>
  <c r="U29" i="36" l="1"/>
  <c r="W29" i="36"/>
  <c r="AA29" i="36" s="1"/>
  <c r="AE29" i="36"/>
  <c r="X29" i="36"/>
  <c r="AA50" i="6"/>
  <c r="X50" i="6"/>
  <c r="Z50" i="6" s="1"/>
  <c r="Z29" i="36" l="1"/>
  <c r="AB29" i="36" s="1"/>
  <c r="AC29" i="36" s="1"/>
  <c r="AD29" i="36" s="1"/>
  <c r="G30" i="36" s="1"/>
  <c r="T30" i="36" s="1"/>
  <c r="AB50" i="6"/>
  <c r="AC50" i="6" s="1"/>
  <c r="AD50" i="6" s="1"/>
  <c r="G51" i="6" s="1"/>
  <c r="AE30" i="36" l="1"/>
  <c r="U30" i="36"/>
  <c r="X30" i="36"/>
  <c r="W30" i="36"/>
  <c r="AA30" i="36" s="1"/>
  <c r="T51" i="6"/>
  <c r="Z30" i="36" l="1"/>
  <c r="AB30" i="36" s="1"/>
  <c r="AC30" i="36" s="1"/>
  <c r="AD30" i="36" s="1"/>
  <c r="G31" i="36" s="1"/>
  <c r="X51" i="6"/>
  <c r="Z51" i="6" s="1"/>
  <c r="AA51" i="6"/>
  <c r="T31" i="36" l="1"/>
  <c r="AB51" i="6"/>
  <c r="AC51" i="6" s="1"/>
  <c r="AD51" i="6" s="1"/>
  <c r="G52" i="6" s="1"/>
  <c r="T52" i="6" s="1"/>
  <c r="U31" i="36" l="1"/>
  <c r="W31" i="36"/>
  <c r="AA31" i="36" s="1"/>
  <c r="AE31" i="36"/>
  <c r="X31" i="36"/>
  <c r="U52" i="6"/>
  <c r="AE52" i="6"/>
  <c r="AA52" i="6"/>
  <c r="X52" i="6"/>
  <c r="Z31" i="36" l="1"/>
  <c r="AB31" i="36" s="1"/>
  <c r="AC31" i="36" s="1"/>
  <c r="AD31" i="36" s="1"/>
  <c r="G32" i="36" s="1"/>
  <c r="T32" i="36" s="1"/>
  <c r="Z52" i="6"/>
  <c r="AB52" i="6" s="1"/>
  <c r="AC52" i="6" s="1"/>
  <c r="AD52" i="6" s="1"/>
  <c r="G53" i="6" s="1"/>
  <c r="T53" i="6" s="1"/>
  <c r="W32" i="36" l="1"/>
  <c r="AA32" i="36" s="1"/>
  <c r="AE32" i="36"/>
  <c r="U32" i="36"/>
  <c r="X32" i="36"/>
  <c r="Z32" i="36" s="1"/>
  <c r="AB32" i="36" s="1"/>
  <c r="AC32" i="36" s="1"/>
  <c r="AD32" i="36" s="1"/>
  <c r="G33" i="36" s="1"/>
  <c r="U53" i="6"/>
  <c r="AE53" i="6"/>
  <c r="X53" i="6"/>
  <c r="AA53" i="6"/>
  <c r="T33" i="36" l="1"/>
  <c r="Z53" i="6"/>
  <c r="AB53" i="6" s="1"/>
  <c r="AC53" i="6" s="1"/>
  <c r="AD53" i="6" s="1"/>
  <c r="AF53" i="6" s="1"/>
  <c r="W33" i="36" l="1"/>
  <c r="AA33" i="36" s="1"/>
  <c r="U33" i="36"/>
  <c r="AE33" i="36"/>
  <c r="X33" i="36"/>
  <c r="Z33" i="36" s="1"/>
  <c r="G54" i="6"/>
  <c r="AB33" i="36" l="1"/>
  <c r="AC33" i="36" s="1"/>
  <c r="AD33" i="36" s="1"/>
  <c r="G34" i="36" s="1"/>
  <c r="T34" i="36" s="1"/>
  <c r="T54" i="6"/>
  <c r="W34" i="36" l="1"/>
  <c r="AA34" i="36" s="1"/>
  <c r="AE34" i="36"/>
  <c r="U34" i="36"/>
  <c r="X34" i="36"/>
  <c r="Z34" i="36" s="1"/>
  <c r="AB34" i="36" s="1"/>
  <c r="AC34" i="36" s="1"/>
  <c r="AD34" i="36" s="1"/>
  <c r="G35" i="36" s="1"/>
  <c r="AA54" i="6"/>
  <c r="X54" i="6"/>
  <c r="Z54" i="6" s="1"/>
  <c r="T35" i="36" l="1"/>
  <c r="AB54" i="6"/>
  <c r="AC54" i="6" s="1"/>
  <c r="AD54" i="6" s="1"/>
  <c r="G55" i="6" s="1"/>
  <c r="U35" i="36" l="1"/>
  <c r="AE35" i="36"/>
  <c r="W35" i="36"/>
  <c r="AA35" i="36" s="1"/>
  <c r="X35" i="36"/>
  <c r="T55" i="6"/>
  <c r="Z35" i="36" l="1"/>
  <c r="AB35" i="36" s="1"/>
  <c r="AC35" i="36" s="1"/>
  <c r="AD35" i="36" s="1"/>
  <c r="G36" i="36" s="1"/>
  <c r="AA55" i="6"/>
  <c r="X55" i="6"/>
  <c r="Z55" i="6" s="1"/>
  <c r="T36" i="36" l="1"/>
  <c r="AB55" i="6"/>
  <c r="AC55" i="6" s="1"/>
  <c r="AD55" i="6" s="1"/>
  <c r="AE36" i="36" l="1"/>
  <c r="W36" i="36"/>
  <c r="AA36" i="36" s="1"/>
  <c r="U36" i="36"/>
  <c r="X36" i="36"/>
  <c r="AE15" i="6"/>
  <c r="Z36" i="36" l="1"/>
  <c r="AB36" i="36" s="1"/>
  <c r="AC36" i="36" s="1"/>
  <c r="AD36" i="36" s="1"/>
  <c r="G37" i="36" s="1"/>
  <c r="T37" i="36" s="1"/>
  <c r="G16" i="6"/>
  <c r="X37" i="36" l="1"/>
  <c r="AE37" i="36"/>
  <c r="U37" i="36"/>
  <c r="W37" i="36"/>
  <c r="AA37" i="36" s="1"/>
  <c r="T16" i="6"/>
  <c r="Z37" i="36" l="1"/>
  <c r="AB37" i="36" s="1"/>
  <c r="AC37" i="36" s="1"/>
  <c r="AD37" i="36" s="1"/>
  <c r="AF37" i="36" s="1"/>
  <c r="X16" i="6"/>
  <c r="Z16" i="6" s="1"/>
  <c r="U16" i="6"/>
  <c r="AA16" i="6"/>
  <c r="AE16" i="6"/>
  <c r="AB16" i="6" l="1"/>
  <c r="AC16" i="6" s="1"/>
  <c r="AD16" i="6" s="1"/>
  <c r="G17" i="6" s="1"/>
  <c r="T17" i="6" s="1"/>
  <c r="X17" i="6" l="1"/>
  <c r="Z17" i="6" s="1"/>
  <c r="U17" i="6"/>
  <c r="AA17" i="6"/>
  <c r="AE17" i="6"/>
  <c r="AB17" i="6" l="1"/>
  <c r="AC17" i="6" s="1"/>
  <c r="AD17" i="6" s="1"/>
  <c r="G18" i="6" s="1"/>
  <c r="T18" i="6" s="1"/>
  <c r="AA18" i="6" s="1"/>
  <c r="X18" i="6" l="1"/>
  <c r="Z18" i="6" s="1"/>
  <c r="AB18" i="6" s="1"/>
  <c r="AC18" i="6" s="1"/>
  <c r="AD18" i="6" s="1"/>
  <c r="G19" i="6" s="1"/>
  <c r="T19" i="6" s="1"/>
  <c r="AE19" i="6" s="1"/>
  <c r="AE18" i="6"/>
  <c r="U18" i="6"/>
  <c r="AA19" i="6" l="1"/>
  <c r="U19" i="6"/>
  <c r="X19" i="6"/>
  <c r="Z19" i="6" l="1"/>
  <c r="AB19" i="6" s="1"/>
  <c r="AC19" i="6" s="1"/>
  <c r="AD19" i="6" s="1"/>
  <c r="G20" i="6" s="1"/>
  <c r="T20" i="6" s="1"/>
  <c r="AE20" i="6" s="1"/>
  <c r="AA20" i="6" l="1"/>
  <c r="X20" i="6"/>
  <c r="Z20" i="6" s="1"/>
  <c r="AB20" i="6" s="1"/>
  <c r="AC20" i="6" s="1"/>
  <c r="AD20" i="6" s="1"/>
  <c r="G21" i="6" s="1"/>
  <c r="T21" i="6" s="1"/>
  <c r="AE21" i="6" s="1"/>
  <c r="U20" i="6"/>
  <c r="AA21" i="6" l="1"/>
  <c r="X21" i="6"/>
  <c r="U21" i="6"/>
  <c r="Z21" i="6" l="1"/>
  <c r="AB21" i="6" s="1"/>
  <c r="AC21" i="6" s="1"/>
  <c r="AD21" i="6" s="1"/>
  <c r="G22" i="6" s="1"/>
  <c r="T22" i="6" l="1"/>
  <c r="AE22" i="6" s="1"/>
  <c r="U22" i="6" l="1"/>
  <c r="AA22" i="6"/>
  <c r="X22" i="6"/>
  <c r="Z22" i="6" l="1"/>
  <c r="AB22" i="6" s="1"/>
  <c r="AC22" i="6" s="1"/>
  <c r="AD22" i="6" s="1"/>
  <c r="G23" i="6" s="1"/>
  <c r="T23" i="6" s="1"/>
  <c r="AE23" i="6" s="1"/>
  <c r="AA23" i="6" l="1"/>
  <c r="X23" i="6"/>
  <c r="U23" i="6"/>
  <c r="Z23" i="6" l="1"/>
  <c r="AB23" i="6" s="1"/>
  <c r="AC23" i="6" s="1"/>
  <c r="AD23" i="6" s="1"/>
  <c r="G24" i="6" s="1"/>
  <c r="T24" i="6" l="1"/>
  <c r="AE24" i="6" s="1"/>
  <c r="U24" i="6" l="1"/>
  <c r="X24" i="6"/>
  <c r="AA24" i="6"/>
  <c r="Z24" i="6" l="1"/>
  <c r="AB24" i="6" s="1"/>
  <c r="AC24" i="6" s="1"/>
  <c r="AD24" i="6" s="1"/>
  <c r="G25" i="6" s="1"/>
  <c r="T25" i="6" l="1"/>
  <c r="AE25" i="6" s="1"/>
  <c r="X25" i="6" l="1"/>
  <c r="AA25" i="6"/>
  <c r="U25" i="6"/>
  <c r="Z25" i="6" l="1"/>
  <c r="AB25" i="6" s="1"/>
  <c r="AC25" i="6" s="1"/>
  <c r="AD25" i="6" s="1"/>
  <c r="G26" i="6" s="1"/>
  <c r="T26" i="6" l="1"/>
  <c r="AE26" i="6" s="1"/>
  <c r="U26" i="6" l="1"/>
  <c r="X26" i="6"/>
  <c r="AA26" i="6"/>
  <c r="Z26" i="6" l="1"/>
  <c r="AB26" i="6" s="1"/>
  <c r="AC26" i="6" s="1"/>
  <c r="AD26" i="6" s="1"/>
  <c r="G27" i="6" s="1"/>
  <c r="T27" i="6" l="1"/>
  <c r="AE27" i="6" s="1"/>
  <c r="X27" i="6" l="1"/>
  <c r="AA27" i="6"/>
  <c r="U27" i="6"/>
  <c r="Z27" i="6" l="1"/>
  <c r="AB27" i="6" s="1"/>
  <c r="AC27" i="6" s="1"/>
  <c r="AD27" i="6" s="1"/>
  <c r="G28" i="6" s="1"/>
  <c r="T28" i="6" l="1"/>
  <c r="AE28" i="6" s="1"/>
  <c r="U28" i="6" l="1"/>
  <c r="X28" i="6"/>
  <c r="AA28" i="6"/>
  <c r="Z28" i="6" l="1"/>
  <c r="AB28" i="6" s="1"/>
  <c r="AC28" i="6" s="1"/>
  <c r="AD28" i="6" s="1"/>
  <c r="G29" i="6" s="1"/>
  <c r="T29" i="6" l="1"/>
  <c r="AE29" i="6" s="1"/>
  <c r="X29" i="6" l="1"/>
  <c r="AA29" i="6"/>
  <c r="U29" i="6"/>
  <c r="Z29" i="6" l="1"/>
  <c r="AB29" i="6" s="1"/>
  <c r="AC29" i="6" s="1"/>
  <c r="AD29" i="6" s="1"/>
  <c r="G30" i="6" s="1"/>
  <c r="T30" i="6" l="1"/>
  <c r="AE30" i="6" s="1"/>
  <c r="X30" i="6" l="1"/>
  <c r="U30" i="6"/>
  <c r="AA30" i="6"/>
  <c r="Z30" i="6" l="1"/>
  <c r="AB30" i="6" s="1"/>
  <c r="AC30" i="6" s="1"/>
  <c r="AD30" i="6" s="1"/>
  <c r="G31" i="6" s="1"/>
  <c r="T31" i="6" s="1"/>
  <c r="AE31" i="6" s="1"/>
  <c r="X31" i="6" l="1"/>
  <c r="U31" i="6"/>
  <c r="AA31" i="6"/>
  <c r="Z31" i="6" l="1"/>
  <c r="AB31" i="6" s="1"/>
  <c r="AC31" i="6" s="1"/>
  <c r="AD31" i="6" s="1"/>
  <c r="G32" i="6" s="1"/>
  <c r="T32" i="6" l="1"/>
  <c r="AE32" i="6" s="1"/>
  <c r="AA32" i="6" l="1"/>
  <c r="X32" i="6"/>
  <c r="U32" i="6"/>
  <c r="Z32" i="6" l="1"/>
  <c r="AB32" i="6" s="1"/>
  <c r="AC32" i="6" s="1"/>
  <c r="AD32" i="6" s="1"/>
  <c r="G33" i="6" s="1"/>
  <c r="T33" i="6" l="1"/>
  <c r="AE33" i="6" s="1"/>
  <c r="U33" i="6" l="1"/>
  <c r="X33" i="6"/>
  <c r="AA33" i="6"/>
  <c r="Z33" i="6" l="1"/>
  <c r="AB33" i="6" s="1"/>
  <c r="AC33" i="6" s="1"/>
  <c r="AD33" i="6" s="1"/>
  <c r="G34" i="6" s="1"/>
  <c r="T34" i="6" l="1"/>
  <c r="AE34" i="6" s="1"/>
  <c r="AA34" i="6" l="1"/>
  <c r="U34" i="6"/>
  <c r="X34" i="6"/>
  <c r="Z34" i="6" l="1"/>
  <c r="AB34" i="6" s="1"/>
  <c r="AC34" i="6" s="1"/>
  <c r="AD34" i="6" s="1"/>
  <c r="G35" i="6" s="1"/>
  <c r="T35" i="6" s="1"/>
  <c r="AE35" i="6" s="1"/>
  <c r="AA35" i="6" l="1"/>
  <c r="X35" i="6"/>
  <c r="U35" i="6"/>
  <c r="Z35" i="6" l="1"/>
  <c r="AB35" i="6" s="1"/>
  <c r="AC35" i="6" s="1"/>
  <c r="AD35" i="6" s="1"/>
  <c r="G36" i="6" s="1"/>
  <c r="T36" i="6" s="1"/>
  <c r="AE36" i="6" s="1"/>
  <c r="U36" i="6" l="1"/>
  <c r="AA36" i="6"/>
  <c r="X36" i="6"/>
  <c r="Z36" i="6" l="1"/>
  <c r="AB36" i="6" s="1"/>
  <c r="AC36" i="6" s="1"/>
  <c r="AD36" i="6" s="1"/>
  <c r="G37" i="6" s="1"/>
  <c r="T37" i="6" s="1"/>
  <c r="AE37" i="6" s="1"/>
  <c r="U37" i="6" l="1"/>
  <c r="AA37" i="6"/>
  <c r="X37" i="6"/>
  <c r="Z37" i="6" l="1"/>
  <c r="AB37" i="6" s="1"/>
  <c r="AC37" i="6" s="1"/>
  <c r="AD37" i="6" s="1"/>
  <c r="AF3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N</author>
  </authors>
  <commentList>
    <comment ref="B1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 xml:space="preserve">This spreadsheet calculates the spread width of flow, gutter velocity, and bypass flow for an inlet installation on a continuous run.  </t>
        </r>
      </text>
    </comment>
    <comment ref="D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TIME OF CONCENTRATION. (MINUTES)        SEE HYDRAULICS MANUAL 2-5.3</t>
        </r>
      </text>
    </comment>
    <comment ref="D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RUNOFF COEFFICIENTS FOR RATIONAL METHOD.                     SEE HYDRAULICS MANUAL 2-5.2</t>
        </r>
      </text>
    </comment>
    <comment ref="D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RAINFALL INTENSITY (INCH/HR)              SEE HYDRAULICS MANUAL 2-5.4    </t>
        </r>
      </text>
    </comment>
    <comment ref="D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RAINFALL INTENSITY                SEE HYDRAULICS MANUAL 2-5.4</t>
        </r>
      </text>
    </comment>
    <comment ref="D7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RAINFALL INTENSITY                            SEE HYDRAULICS MANUAL 2-5.4</t>
        </r>
      </text>
    </comment>
    <comment ref="C13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LENGTH OF PAVEMENT FLOWING TO GUTTER.  INPUT LENGTH IF STATION TO STATION IS NOT REPRESENTATIVE OF THE LENGTH TO  CALCULATE FLOW OR USE AREA COLUMN. (FT)
</t>
        </r>
      </text>
    </comment>
    <comment ref="D13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WIDTH OF PAVEMENT FLOWING TO GUTTER (FT)</t>
        </r>
      </text>
    </comment>
    <comment ref="E13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OPTIONAL:  IF THE AREA IS INPUT, THE SPREADSHEET WILL USE AREA INSTEAD OF CALCULATED DISTANCE X WIDTH</t>
        </r>
      </text>
    </comment>
    <comment ref="F13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FLOW FROM ADJACENT PAVEMENT AREA GOING TO GUTTER (CFS)</t>
        </r>
      </text>
    </comment>
    <comment ref="G1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TOTAL FLOW = FLOW FROM ADJACENT AREA + ANY BYPASS FLOW FROM UPSTREAM STRUCTURE. (CFS)</t>
        </r>
      </text>
    </comment>
    <comment ref="H13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LONGITUDINAL PAVEMENT SLOPE PARALLEL ROADWAY CENTERLINE (FT/FT)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TRANSVERSE SLOPE PERPENDICULAR TO ROADWAY CENTERLINE. (FT/FT)</t>
        </r>
      </text>
    </comment>
    <comment ref="J13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GRATE TYPE PER WSDOT HYDRAULICS MANUAL FIGURE 5-11</t>
        </r>
      </text>
    </comment>
    <comment ref="K13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GRATE WIDTH PER WSDOT HYDRAULICS MANUAL FIGURE 5-11 (FT)</t>
        </r>
      </text>
    </comment>
    <comment ref="L13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GRATE LENGTH PER WSDOT HYDRAULICS MANUAL FIGURE 5-11 (FT)</t>
        </r>
      </text>
    </comment>
    <comment ref="M13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ROAD CLASSIFICATION PER HM FIGURE 5-1</t>
        </r>
      </text>
    </comment>
    <comment ref="P13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ALLOWABLE SPREAD WIDTH PER HM FIGURE 5-1.</t>
        </r>
      </text>
    </comment>
    <comment ref="Q13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ENTER THE WIDTH (FT) OF THE DRIVING LANE THAT IS ADJACENT TO SHOULDER AND GUTTER</t>
        </r>
      </text>
    </comment>
    <comment ref="R13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ENTER WIDTH (FT) OF SHOULDER THAT CONTAINS THE GUTTER</t>
        </r>
      </text>
    </comment>
    <comment ref="S13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ALLOWABLE SPREAD WIDTH Zd (FT) PER HM FIGURE 5-1</t>
        </r>
      </text>
    </comment>
    <comment ref="T13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TOP WIDTH OF FLOW PRISM. (FT)  HEC 22 EQUATION 4-2</t>
        </r>
      </text>
    </comment>
    <comment ref="U13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DEPTH OF FLOW AT FACE OF CURB. (INCHES)</t>
        </r>
      </text>
    </comment>
    <comment ref="V13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 xml:space="preserve">HEC22 TABLE 4-3 MANNING'S n FOR STREET AND PAVEMENT GUTTERS; WSDOT ASSUMES 0.016 </t>
        </r>
      </text>
    </comment>
    <comment ref="W13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VELOCITY OF GUTTER FLOW  (FT/SEC)</t>
        </r>
      </text>
    </comment>
    <comment ref="X13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RATIO OF FRONTAL FLOW TO TOTAL GUTTER FLOW   HEC 22 EQUATION 4-16</t>
        </r>
      </text>
    </comment>
    <comment ref="Y13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 xml:space="preserve">SEE HEC22 CHART 5B TO DETERMINE SPLASH OVER VELOCITY FOR TYPE OF GRATE AND WIDTH OF GRATE CHOSEN
</t>
        </r>
      </text>
    </comment>
    <comment ref="Z13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RATIO OF FRONTAL FLOW INTERCEPTED TO TOTAL FRONTAL FLOW.  HEC 22 EQUATION 4-18.</t>
        </r>
      </text>
    </comment>
    <comment ref="AA13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RATIO OF SIDE FLOW INTERCEPTED TO TOTAL SIDE FLOW.                     HEC 22 EQUATION 4-19.</t>
        </r>
      </text>
    </comment>
    <comment ref="AB13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 xml:space="preserve">GRATE EFFICIENCY     HEC 22 EQUATION 4-20  </t>
        </r>
      </text>
    </comment>
    <comment ref="AC13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FLOW INTERCEPTED BY GRATE (CFS)                        HEC 22 EQUATION 4-21.</t>
        </r>
      </text>
    </comment>
    <comment ref="AD13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BYPASS FLOW NOT CAPTURED BY GRATE (CFS)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N</author>
  </authors>
  <commentList>
    <comment ref="B1" authorId="0" shapeId="0" xr:uid="{00000000-0006-0000-0200-000001000000}">
      <text>
        <r>
          <rPr>
            <b/>
            <sz val="16"/>
            <color indexed="81"/>
            <rFont val="Tahoma"/>
            <family val="2"/>
          </rPr>
          <t xml:space="preserve">This spreadsheet calculates the spread width of flow, gutter velocity, and bypass flow for an inlet installation on a continuous run.  </t>
        </r>
      </text>
    </comment>
    <comment ref="D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TIME OF CONCENTRATION. (MINUTES)  SEE HYDRAULICS MANUAL 2-6.3</t>
        </r>
      </text>
    </comment>
    <comment ref="D4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RUNOFF COEFFICIENTS FOR RATIONAL METHOD.                     SEE HYDRAULICS MANUAL 2-6.2</t>
        </r>
      </text>
    </comment>
    <comment ref="D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RAINFALL INTENSITY (INCH/HR)              SEE HYDRAULICS MANUAL 2-6.4    </t>
        </r>
      </text>
    </comment>
    <comment ref="D6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RAINFALL INTENSITY                SEE HYDRAULICS MANUAL 2-6.4
TABLE 2-4</t>
        </r>
      </text>
    </comment>
    <comment ref="D7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RAINFALL INTENSITY                            SEE HYDRAULICS MANUAL 2-6.4
TABLE 2-4</t>
        </r>
      </text>
    </comment>
    <comment ref="C13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 xml:space="preserve">LENGTH OF PAVEMENT FLOWING TO GUTTER.  INPUT LENGTH IF STATION TO STATION IS NOT REPRESENTATIVE OF THE LENGTH TO  CALCULATE FLOW OR USE AREA COLUMN. (FT)
</t>
        </r>
      </text>
    </comment>
    <comment ref="D13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WIDTH OF PAVEMENT FLOWING TO GUTTER (FT)</t>
        </r>
      </text>
    </comment>
    <comment ref="E13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OPTIONAL:  IF THE AREA IS INPUT, THE SPREADSHEET WILL USE AREA INSTEAD OF CALCULATED DISTANCE X WIDTH</t>
        </r>
      </text>
    </comment>
    <comment ref="F13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FLOW FROM ADJACENT PAVEMENT AREA GOING TO GUTTER (CFS)</t>
        </r>
      </text>
    </comment>
    <comment ref="G13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TOTAL FLOW = FLOW FROM ADJACENT AREA + ANY BYPASS FLOW FROM UPSTREAM STRUCTURE. (CFS)</t>
        </r>
      </text>
    </comment>
    <comment ref="H13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LONGITUDINAL PAVEMENT SLOPE PARALLEL ROADWAY CENTERLINE (FT/FT)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TRANSVERSE SLOPE PERPENDICULAR TO ROADWAY CENTERLINE. (FT/FT)</t>
        </r>
      </text>
    </comment>
    <comment ref="J13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GRATE TYPE PER WSDOT HYDRAULICS MANUAL TABLE 5-2</t>
        </r>
      </text>
    </comment>
    <comment ref="K13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GRATE WIDTH PER WSDOT HYDRAULICS MANUAL TABLE 5-2 (FT)</t>
        </r>
      </text>
    </comment>
    <comment ref="L13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GRATE LENGTH PER WSDOT HYDRAULICS MANUAL TABLE 5-2 (FT)</t>
        </r>
      </text>
    </comment>
    <comment ref="M13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ROAD CLASSIFICATION PER HM TABLE 5-1</t>
        </r>
      </text>
    </comment>
    <comment ref="P13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ALLOWABLE SPREAD WIDTH PER HM TABLE 5-1.</t>
        </r>
      </text>
    </comment>
    <comment ref="Q13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ENTER THE WIDTH (FT) OF THE DRIVING LANE THAT IS ADJACENT TO SHOULDER AND GUTTER</t>
        </r>
      </text>
    </comment>
    <comment ref="R13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>ENTER WIDTH (FT) OF SHOULDER THAT CONTAINS THE GUTTER</t>
        </r>
      </text>
    </comment>
    <comment ref="S13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ALLOWABLE SPREAD WIDTH Zd (FT) PER HM TABLE 5-1</t>
        </r>
      </text>
    </comment>
    <comment ref="T13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TOP WIDTH OF FLOW PRISM. (FT)  HEC 22 EQUATION 4-2</t>
        </r>
      </text>
    </comment>
    <comment ref="U13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DEPTH OF FLOW AT FACE OF CURB. (INCHES)</t>
        </r>
      </text>
    </comment>
    <comment ref="V13" authorId="0" shapeId="0" xr:uid="{00000000-0006-0000-0200-000018000000}">
      <text>
        <r>
          <rPr>
            <b/>
            <sz val="8"/>
            <color indexed="81"/>
            <rFont val="Tahoma"/>
            <family val="2"/>
          </rPr>
          <t xml:space="preserve">HEC22 TABLE 5.3 MANNING'S n FOR STREET AND PAVEMENT GUTTERS; WSDOT ASSUMES 0.016 </t>
        </r>
      </text>
    </comment>
    <comment ref="W13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VELOCITY OF GUTTER FLOW  (FT/SEC)  HEC EQUATION 5.3</t>
        </r>
      </text>
    </comment>
    <comment ref="X13" authorId="0" shapeId="0" xr:uid="{00000000-0006-0000-0200-00001A000000}">
      <text>
        <r>
          <rPr>
            <b/>
            <sz val="8"/>
            <color indexed="81"/>
            <rFont val="Tahoma"/>
            <family val="2"/>
          </rPr>
          <t>RATIO OF FRONTAL FLOW TO TOTAL GUTTER FLOW   HEC 22 EQUATION 7.3</t>
        </r>
      </text>
    </comment>
    <comment ref="Y13" authorId="0" shapeId="0" xr:uid="{00000000-0006-0000-0200-00001B000000}">
      <text>
        <r>
          <rPr>
            <b/>
            <sz val="8"/>
            <color indexed="81"/>
            <rFont val="Tahoma"/>
            <family val="2"/>
          </rPr>
          <t xml:space="preserve">SEE HEC22 FIGURE 7.8 TO DETERMINE SPLASH OVER VELOCITY FOR TYPE OF GRATE AND WIDTH OF GRATE CHOSEN
</t>
        </r>
      </text>
    </comment>
    <comment ref="Z13" authorId="0" shapeId="0" xr:uid="{00000000-0006-0000-0200-00001C000000}">
      <text>
        <r>
          <rPr>
            <b/>
            <sz val="8"/>
            <color indexed="81"/>
            <rFont val="Tahoma"/>
            <family val="2"/>
          </rPr>
          <t>RATIO OF FRONTAL FLOW INTERCEPTED TO TOTAL FRONTAL FLOW  HEC 22 EQUATION 7.5</t>
        </r>
      </text>
    </comment>
    <comment ref="AA13" authorId="0" shapeId="0" xr:uid="{00000000-0006-0000-0200-00001D000000}">
      <text>
        <r>
          <rPr>
            <b/>
            <sz val="8"/>
            <color indexed="81"/>
            <rFont val="Tahoma"/>
            <family val="2"/>
          </rPr>
          <t>RATIO OF SIDE FLOW INTERCEPTED TO TOTAL SIDE FLOW  HEC 22 EQUATION 7.6</t>
        </r>
      </text>
    </comment>
    <comment ref="AB13" authorId="0" shapeId="0" xr:uid="{00000000-0006-0000-0200-00001E000000}">
      <text>
        <r>
          <rPr>
            <b/>
            <sz val="8"/>
            <color indexed="81"/>
            <rFont val="Tahoma"/>
            <family val="2"/>
          </rPr>
          <t xml:space="preserve">GRATE EFFICIENCY     HEC 22 EQUATION 7.7 </t>
        </r>
      </text>
    </comment>
    <comment ref="AC13" authorId="0" shapeId="0" xr:uid="{00000000-0006-0000-0200-00001F000000}">
      <text>
        <r>
          <rPr>
            <b/>
            <sz val="8"/>
            <color indexed="81"/>
            <rFont val="Tahoma"/>
            <family val="2"/>
          </rPr>
          <t>FLOW INTERCEPTED BY GRATE (CFS)                        HEC 22 EQUATION 7.9</t>
        </r>
      </text>
    </comment>
    <comment ref="AD13" authorId="0" shapeId="0" xr:uid="{00000000-0006-0000-0200-000020000000}">
      <text>
        <r>
          <rPr>
            <b/>
            <sz val="8"/>
            <color indexed="81"/>
            <rFont val="Tahoma"/>
            <family val="2"/>
          </rPr>
          <t>BYPASS FLOW NOT CAPTURED BY GRATE (CFS)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Nguyen, Alex</author>
  </authors>
  <commentList>
    <comment ref="E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Nguyen, Alex:</t>
        </r>
        <r>
          <rPr>
            <sz val="9"/>
            <color indexed="81"/>
            <rFont val="Tahoma"/>
            <family val="2"/>
          </rPr>
          <t xml:space="preserve">
IF USING CUSTOM GRATE, MUST DETERMINE SPLASH OVER VELOCITY PER HEC22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Nguyen, Alex</author>
  </authors>
  <commentList>
    <comment ref="G22" authorId="0" shapeId="0" xr:uid="{BB380587-804B-427E-8CA0-2FD672950F43}">
      <text>
        <r>
          <rPr>
            <b/>
            <sz val="9"/>
            <color indexed="81"/>
            <rFont val="Tahoma"/>
            <family val="2"/>
          </rPr>
          <t>Nguyen, Alex:</t>
        </r>
        <r>
          <rPr>
            <sz val="9"/>
            <color indexed="81"/>
            <rFont val="Tahoma"/>
            <family val="2"/>
          </rPr>
          <t xml:space="preserve">
IF USING CUSTOM GRATE, MUST DETERMINE SPLASH OVER VELOCITY PER HEC22</t>
        </r>
      </text>
    </comment>
    <comment ref="H22" authorId="0" shapeId="0" xr:uid="{31C421BC-C5BF-4F0B-A7E9-33560A71978A}">
      <text>
        <r>
          <rPr>
            <b/>
            <sz val="9"/>
            <color indexed="81"/>
            <rFont val="Tahoma"/>
            <family val="2"/>
          </rPr>
          <t>Nguyen, Alex: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<sst xmlns="http://schemas.openxmlformats.org/spreadsheetml/2006/main" count="400" uniqueCount="157">
  <si>
    <t>2019 INLET SPACING - CURB AND GUTTER SPREADSHEET (ENGLISH UNITS)</t>
  </si>
  <si>
    <r>
      <t xml:space="preserve">Fill in the data for the </t>
    </r>
    <r>
      <rPr>
        <b/>
        <i/>
        <u/>
        <sz val="16"/>
        <rFont val="Calibri Light"/>
        <family val="2"/>
      </rPr>
      <t>grey shaded areas</t>
    </r>
    <r>
      <rPr>
        <b/>
        <sz val="16"/>
        <rFont val="Calibri Light"/>
        <family val="2"/>
      </rPr>
      <t xml:space="preserve"> only</t>
    </r>
  </si>
  <si>
    <t>Tc =</t>
  </si>
  <si>
    <t>Project Name:</t>
  </si>
  <si>
    <t>C =</t>
  </si>
  <si>
    <t>Project #:</t>
  </si>
  <si>
    <t>I =</t>
  </si>
  <si>
    <t>S.R.:</t>
  </si>
  <si>
    <t>m=</t>
  </si>
  <si>
    <t>Designed By:</t>
  </si>
  <si>
    <t>n=</t>
  </si>
  <si>
    <t>Date:</t>
  </si>
  <si>
    <t xml:space="preserve"> </t>
  </si>
  <si>
    <t>Structure ID</t>
  </si>
  <si>
    <t>Station</t>
  </si>
  <si>
    <t>Distance (ft)</t>
  </si>
  <si>
    <t>Width (ft)</t>
  </si>
  <si>
    <t>Area               (ft2)</t>
  </si>
  <si>
    <r>
      <rPr>
        <sz val="14"/>
        <rFont val="Symbol"/>
        <family val="1"/>
        <charset val="2"/>
      </rPr>
      <t>D</t>
    </r>
    <r>
      <rPr>
        <sz val="11"/>
        <rFont val="Arial"/>
        <family val="2"/>
      </rPr>
      <t xml:space="preserve"> Q cfs (cfs)</t>
    </r>
  </si>
  <si>
    <r>
      <rPr>
        <sz val="14"/>
        <rFont val="Symbol"/>
        <family val="1"/>
        <charset val="2"/>
      </rPr>
      <t>S</t>
    </r>
    <r>
      <rPr>
        <sz val="11"/>
        <rFont val="Arial"/>
        <family val="2"/>
      </rPr>
      <t xml:space="preserve"> Q (cfs)</t>
    </r>
  </si>
  <si>
    <t>Slope L (ft/ft)</t>
  </si>
  <si>
    <t>Super T (ft/ft)</t>
  </si>
  <si>
    <t>Grate Type     HM Figure 5-11</t>
  </si>
  <si>
    <t>GRATE WIDTH (ft)</t>
  </si>
  <si>
    <t>GRATE LENGTH (ft)</t>
  </si>
  <si>
    <t>Roadway Classification</t>
  </si>
  <si>
    <t>Enter Requested Information</t>
  </si>
  <si>
    <t>Allowable Spread Policy</t>
  </si>
  <si>
    <t>Driving Lane Width (ft)</t>
  </si>
  <si>
    <t>Shoulder Width (ft)</t>
  </si>
  <si>
    <t>Allowable Zd (ft)</t>
  </si>
  <si>
    <r>
      <t>Calculated    Z</t>
    </r>
    <r>
      <rPr>
        <vertAlign val="subscript"/>
        <sz val="11"/>
        <rFont val="Arial"/>
        <family val="2"/>
      </rPr>
      <t xml:space="preserve">d </t>
    </r>
    <r>
      <rPr>
        <sz val="11"/>
        <rFont val="Arial"/>
        <family val="2"/>
      </rPr>
      <t xml:space="preserve"> (ft)</t>
    </r>
  </si>
  <si>
    <t>Depth of Flow at Face of Curb                  d (inches)</t>
  </si>
  <si>
    <t>Manning's n for Street and Pavement Gutter</t>
  </si>
  <si>
    <t>Velocity fo Gutter Flow  (ft/sec)</t>
  </si>
  <si>
    <r>
      <t>Ratio of Frontal Flow to Total Gutter Flow E</t>
    </r>
    <r>
      <rPr>
        <vertAlign val="subscript"/>
        <sz val="11"/>
        <rFont val="Arial"/>
        <family val="2"/>
      </rPr>
      <t>o</t>
    </r>
  </si>
  <si>
    <r>
      <t>Splash-Over Velocity           V</t>
    </r>
    <r>
      <rPr>
        <vertAlign val="subscript"/>
        <sz val="11"/>
        <rFont val="Arial"/>
        <family val="2"/>
      </rPr>
      <t>o</t>
    </r>
    <r>
      <rPr>
        <sz val="11"/>
        <rFont val="Arial"/>
        <family val="2"/>
      </rPr>
      <t xml:space="preserve">            (ft/sec)</t>
    </r>
  </si>
  <si>
    <r>
      <t>Ratio of Frontal Flow Intercepted to Full Frontal Flow              R</t>
    </r>
    <r>
      <rPr>
        <vertAlign val="subscript"/>
        <sz val="11"/>
        <rFont val="Arial"/>
        <family val="2"/>
      </rPr>
      <t>f</t>
    </r>
  </si>
  <si>
    <r>
      <t>Ratio of Side Flow Intercepted to Total Side Flow                                    R</t>
    </r>
    <r>
      <rPr>
        <vertAlign val="subscript"/>
        <sz val="11"/>
        <rFont val="Arial"/>
        <family val="2"/>
      </rPr>
      <t>s</t>
    </r>
  </si>
  <si>
    <t>Effiency of Grate                           E</t>
  </si>
  <si>
    <r>
      <t>Q</t>
    </r>
    <r>
      <rPr>
        <vertAlign val="subscript"/>
        <sz val="11"/>
        <rFont val="Arial"/>
        <family val="2"/>
      </rPr>
      <t xml:space="preserve">i                             </t>
    </r>
    <r>
      <rPr>
        <sz val="11"/>
        <rFont val="Arial"/>
        <family val="2"/>
      </rPr>
      <t>(cfs)</t>
    </r>
  </si>
  <si>
    <r>
      <t>Q</t>
    </r>
    <r>
      <rPr>
        <vertAlign val="subscript"/>
        <sz val="11"/>
        <rFont val="Arial"/>
        <family val="2"/>
      </rPr>
      <t xml:space="preserve">bp              </t>
    </r>
    <r>
      <rPr>
        <sz val="11"/>
        <rFont val="Arial"/>
        <family val="2"/>
      </rPr>
      <t>(cfs)</t>
    </r>
  </si>
  <si>
    <r>
      <t>Z</t>
    </r>
    <r>
      <rPr>
        <vertAlign val="subscript"/>
        <sz val="11"/>
        <rFont val="Arial"/>
        <family val="2"/>
      </rPr>
      <t xml:space="preserve">d </t>
    </r>
    <r>
      <rPr>
        <sz val="11"/>
        <rFont val="Arial"/>
        <family val="2"/>
      </rPr>
      <t xml:space="preserve"> Check</t>
    </r>
  </si>
  <si>
    <r>
      <t>Q</t>
    </r>
    <r>
      <rPr>
        <vertAlign val="subscript"/>
        <sz val="11"/>
        <rFont val="Arial"/>
        <family val="2"/>
      </rPr>
      <t>bp</t>
    </r>
    <r>
      <rPr>
        <sz val="11"/>
        <rFont val="Arial"/>
        <family val="2"/>
      </rPr>
      <t xml:space="preserve"> Check</t>
    </r>
  </si>
  <si>
    <t>Comments (L/R)</t>
  </si>
  <si>
    <t>----------</t>
  </si>
  <si>
    <t xml:space="preserve"> -------------</t>
  </si>
  <si>
    <t>------------------------------------------</t>
  </si>
  <si>
    <t>---------------------------------------------------------</t>
  </si>
  <si>
    <t>Standard Plan B-30.30-03 Rectangular Vaned Grate</t>
  </si>
  <si>
    <t>Restricted Turning Lanes</t>
  </si>
  <si>
    <t>no</t>
  </si>
  <si>
    <t>Roundabouts</t>
  </si>
  <si>
    <t>PLEASE REPORT ANY PROBLEMS TO WSDOT HQ HYDRAULICS SECTION.  SPREADSHEET IS PROTECTED BUT DOES NOT REQUIRE A PASSWORD TO UNPROTECT.</t>
  </si>
  <si>
    <t>This spreadsheet follows the HEC22 proceedures for a uniform gutter section and does not cover other gutter situations (composit, depressed, etc.).</t>
  </si>
  <si>
    <t>Version 6.2</t>
  </si>
  <si>
    <t>Change Log</t>
  </si>
  <si>
    <t>Version</t>
  </si>
  <si>
    <t>Date</t>
  </si>
  <si>
    <t>Summary of Changes</t>
  </si>
  <si>
    <t>Changed rounabout allowable spread width equation to match the standard of keeping at least 10 feet of driving lane; equation for allowable spread width = shoulder + driving lane - 10 feet</t>
  </si>
  <si>
    <t>SPLASH OVER VELOCITY TABLE (HEC 22 CHART 5B)</t>
  </si>
  <si>
    <t>HEC22 Grate Type</t>
  </si>
  <si>
    <t>WSDOT Equivalent Grate Type</t>
  </si>
  <si>
    <t>Grate Width (ft)</t>
  </si>
  <si>
    <t>Grate Length (ft)</t>
  </si>
  <si>
    <t>Splash Over Velocity (ft/sec)</t>
  </si>
  <si>
    <t>Road Classification</t>
  </si>
  <si>
    <t>Speed Criteria</t>
  </si>
  <si>
    <t>Design Frequency</t>
  </si>
  <si>
    <t>Allowable Spread</t>
  </si>
  <si>
    <t>45 DEGREE TILT BAR</t>
  </si>
  <si>
    <t>Standard Plan B-25.20-02 Combination Inlet</t>
  </si>
  <si>
    <t>Interstate, Principal, Minor Arterial, or Divided</t>
  </si>
  <si>
    <t>&lt;45</t>
  </si>
  <si>
    <t>Shoulder + 2 feet</t>
  </si>
  <si>
    <t>&gt; or = 45</t>
  </si>
  <si>
    <t>Shoulder</t>
  </si>
  <si>
    <t>Collector and Local Streets</t>
  </si>
  <si>
    <t>Shoulder + 1/2 Driving Lane</t>
  </si>
  <si>
    <t>P-1-7/8-4</t>
  </si>
  <si>
    <t>Standard Plan B-40.20-00 Welded Grate for Grate Inlets - Grate A</t>
  </si>
  <si>
    <t>Standard Plan B-40.20-00 Welded Grate for Grate Inlets - Grate A (Rotated)</t>
  </si>
  <si>
    <t>P-1/78 (P50)</t>
  </si>
  <si>
    <t>With STOP sign or signalized intersection</t>
  </si>
  <si>
    <t>All other scenarios</t>
  </si>
  <si>
    <t>Standard Plan B-40.40-02 Frame and Dual Vaned Grates for Grate Inlet</t>
  </si>
  <si>
    <t>Ferry Terminals</t>
  </si>
  <si>
    <t>All</t>
  </si>
  <si>
    <t>Driving Lane</t>
  </si>
  <si>
    <t>Standard Plan B-40.40-02 Frame and Dual Vaned Grates for Grate Inlet (Rotated)</t>
  </si>
  <si>
    <t>RETICULINE</t>
  </si>
  <si>
    <t>NO GRATE</t>
  </si>
  <si>
    <t>CUSTOM</t>
  </si>
  <si>
    <t>Grate Width Rotated  (ft)</t>
  </si>
  <si>
    <t>Grate Length Rotated (ft)</t>
  </si>
  <si>
    <t>Splash Over Velocity Rotated (ft/sec)</t>
  </si>
  <si>
    <t>Standard Plan B-30.15-15 ADA Grates for Rectangular Frames - Alt. 1</t>
  </si>
  <si>
    <t>Standard Plan B-30.15-15 ADA Grates for Rectangular Frames - Alt. 2</t>
  </si>
  <si>
    <t>Standard Plan B-30.15-15 ADA Grates for Rectangular Frames - Alt. 3</t>
  </si>
  <si>
    <t>&lt;35</t>
  </si>
  <si>
    <t>YES</t>
  </si>
  <si>
    <t>Standard Plan B-40.40-02 Frame and Dual Vaned Grates for Grate Inlet Type 2</t>
  </si>
  <si>
    <t>P-1-1/8 (P30)</t>
  </si>
  <si>
    <t>Standard Plan B-50.20-00 Grates for Drop Inlet Type 1</t>
  </si>
  <si>
    <t>Standard Plan B-50.20-00 Grates for Drop Inlet Type 2</t>
  </si>
  <si>
    <t>Standard Plan B-50.20-00 Grates for Drop Inlet Type 3</t>
  </si>
  <si>
    <t>CUSTOM GRATE DIMENSIONS NEEDED -----------------------------------------------&gt;</t>
  </si>
  <si>
    <t>CURVED VANE</t>
  </si>
  <si>
    <t>Neenah R-4005-A2 Heavy Duty Scupper Frame and Grate (for Temp Condition)</t>
  </si>
  <si>
    <t>Neenah R-4014-B1 Grate Type A - Series Overhead Scupper Drain, Bolted Grate</t>
  </si>
  <si>
    <t>Neenah R-4014-C1 Grate Type A - Series Overhead Scupper Drain, Bolted Grate</t>
  </si>
  <si>
    <t>Neenah R-4014-C2 Grate Type A - Series Overhead Scupper Drain, Bolted Grate</t>
  </si>
  <si>
    <t>Neenah R-4014-T Grate Type B - Series Overhead Scupper Drain, Bolted Grate</t>
  </si>
  <si>
    <t>Neenah R-4014-TL Grate Type L - Series Overhead Scupper Drain, Bolted Grate</t>
  </si>
  <si>
    <t>Neenah R-4014-T2 Grate Type B - Series Overhead Scupper Drain, Bolted Grate</t>
  </si>
  <si>
    <t>Neenah R-4014-T2L Grate Type L - Series Overhead Scupper Drain, Bolted Grate</t>
  </si>
  <si>
    <t>Neenah R-4015-A Grate Type B - Series Roadway and Deck Drain</t>
  </si>
  <si>
    <t>Neenah R-4015-A1 Grate Type B - Series Roadway and Deck Drain</t>
  </si>
  <si>
    <t>Neenah R-4015-B Grate Type C - Series Roadway and Deck Drain</t>
  </si>
  <si>
    <t>Neenah R-4015-C Grate Type B - Series Roadway and Deck Drain</t>
  </si>
  <si>
    <t>Neenah R-4015-D Grate Type B - Series Roadway and Deck Drain</t>
  </si>
  <si>
    <t>Neenah R-4016-B Grate Type C - Series Roadway and Deck Drain</t>
  </si>
  <si>
    <t>Neenah R-4016-H1 Grate Type A - Series Roadway and Deck Drain</t>
  </si>
  <si>
    <t>Neenah R-4016-K Grate Type B - Series Roadway and Deck Drain</t>
  </si>
  <si>
    <t>Neenah R-4016-K Grate Type D - Series Roadway and Deck Drain</t>
  </si>
  <si>
    <t>Dedicated turn lanes</t>
  </si>
  <si>
    <t>Ferry terminals</t>
  </si>
  <si>
    <t>Part-time shoulder use</t>
  </si>
  <si>
    <t>Standard Plan B-30.50-03(c) Rectangular Herringbone Grate</t>
  </si>
  <si>
    <t>Standard Plan B-30.40-03(d) Rectangular Bi-Directional Vaned Grate Inlet Type 1</t>
  </si>
  <si>
    <t>Standard Plan B-25.20-02(b) Combination Inlet</t>
  </si>
  <si>
    <t>Standard Plan B-40.20-00 Welded Grate for Grate Inlets - Grate B(e)</t>
  </si>
  <si>
    <t>Standard Plan B-40.20-00 Welded Grate for Grate Inlets - Grate B(e)(Rotated)</t>
  </si>
  <si>
    <t>Grate Type     HM Table 5-2</t>
  </si>
  <si>
    <t>Roadway Classification      HM Table 5-1</t>
  </si>
  <si>
    <r>
      <t>Q</t>
    </r>
    <r>
      <rPr>
        <vertAlign val="subscript"/>
        <sz val="11"/>
        <rFont val="Arial"/>
        <family val="2"/>
      </rPr>
      <t>bp</t>
    </r>
    <r>
      <rPr>
        <sz val="11"/>
        <rFont val="Arial"/>
        <family val="2"/>
      </rPr>
      <t xml:space="preserve"> Check</t>
    </r>
    <r>
      <rPr>
        <sz val="11"/>
        <rFont val="Arial"/>
        <family val="2"/>
      </rPr>
      <t xml:space="preserve">             HM Section 5-4.1</t>
    </r>
  </si>
  <si>
    <t>Velocity of Gutter Flow  (ft/sec)</t>
  </si>
  <si>
    <t>HM Table 5-1 Design Frequency and Allowable Spread</t>
  </si>
  <si>
    <t>2024 INLET SPACING - CURB AND GUTTER SPREADSHEET (ENGLISH UNITS)</t>
  </si>
  <si>
    <t>Standard Plan B-30.40-03 Rectangular Bi-Directional Vaned Grate Inlet Type 1</t>
  </si>
  <si>
    <r>
      <t xml:space="preserve">Standard Plan B-40.20-00 Welded Grate for Grate Inlets - Grate B </t>
    </r>
    <r>
      <rPr>
        <sz val="8"/>
        <rFont val="Arial"/>
        <family val="2"/>
      </rPr>
      <t>(Type B grate shall not to be used in areas of pedestrian or vehicular traffic)</t>
    </r>
  </si>
  <si>
    <t>Standard Plan B-40.20-00 Welded Grate for Grate Inlets - Grate B (Rotated)</t>
  </si>
  <si>
    <t>Standard Plan B-40.40-02 Frame and Dual Vaned Grates for Grate Inlet Type 2 (Rotated)</t>
  </si>
  <si>
    <r>
      <t>Standard Plan B-30.50-03 Rectangular Herringbone Grate</t>
    </r>
    <r>
      <rPr>
        <sz val="8"/>
        <rFont val="Arial"/>
        <family val="2"/>
      </rPr>
      <t>( shown for informational purpose only)</t>
    </r>
  </si>
  <si>
    <t>Neenah R-3923V Heavy Duty Bridge Drain Frame with Bolted Gate</t>
  </si>
  <si>
    <t>Neenah R-3935V Heavy Duty Bridge Scupper, Bolted Grate</t>
  </si>
  <si>
    <t>Neenah R-3943V Heavy Duty Bridge Scupper</t>
  </si>
  <si>
    <t>Neenah R-3951L Heavy Duty Bridge Scupper, Bolted Grate</t>
  </si>
  <si>
    <t xml:space="preserve">note: Inlet widths and lengths on a continous grade are not reduced for bar area or for debris accumulation. </t>
  </si>
  <si>
    <t xml:space="preserve">Updated to HM 2024 manual design criteria </t>
  </si>
  <si>
    <t>*CUSTOM GRATE DIMENSIONS NEEDED ----------&gt;</t>
  </si>
  <si>
    <t>*If using a Custom Grate, the splash over velocity needs to be determined on hidden tab.  Contact the Region Hydraulics Office</t>
  </si>
  <si>
    <t>SPLASH OVER VELOCITY TABLE (HEC 22 Figure 7.8)</t>
  </si>
  <si>
    <t>Version 6.3, Revised 9/5/24 to HM 2024 &amp; HEC22 2024</t>
  </si>
  <si>
    <t xml:space="preserve">Roundabouts entry lanes </t>
  </si>
  <si>
    <t>Roundabouts(circulating roadway)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</si>
</sst>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00"/>
    <numFmt numFmtId="165" formatCode="0\+00.00"/>
    <numFmt numFmtId="166" formatCode="0.0"/>
    <numFmt numFmtId="167" formatCode="0.0000"/>
    <numFmt numFmtId="168" formatCode="000&quot;+&quot;00.00"/>
    <numFmt numFmtId="169" formatCode="####\+##.##"/>
    <numFmt numFmtId="170" formatCode="_(* #,##0_);_(* \(#,##0\);_(* &quot;-&quot;??_);_(@_)"/>
    <numFmt numFmtId="171" formatCode="_(* #,##0.000_);_(* \(#,##0.0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Helv"/>
    </font>
    <font>
      <b/>
      <sz val="11"/>
      <name val="Helv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indexed="81"/>
      <name val="Tahoma"/>
      <family val="2"/>
    </font>
    <font>
      <b/>
      <sz val="14"/>
      <name val="Helv"/>
    </font>
    <font>
      <b/>
      <sz val="10"/>
      <name val="Arial"/>
      <family val="2"/>
    </font>
    <font>
      <b/>
      <sz val="16"/>
      <name val="Calibri Light"/>
      <family val="2"/>
    </font>
    <font>
      <b/>
      <i/>
      <u/>
      <sz val="16"/>
      <name val="Calibri Light"/>
      <family val="2"/>
    </font>
    <font>
      <sz val="11"/>
      <color theme="1"/>
      <name val="Calibri"/>
      <family val="2"/>
      <scheme val="minor"/>
    </font>
    <font>
      <b/>
      <sz val="16"/>
      <name val="Calibri Light"/>
      <family val="2"/>
      <scheme val="major"/>
    </font>
    <font>
      <sz val="11"/>
      <color theme="1"/>
      <name val="Arial"/>
      <family val="2"/>
    </font>
    <font>
      <vertAlign val="subscript"/>
      <sz val="11"/>
      <name val="Arial"/>
      <family val="2"/>
    </font>
    <font>
      <sz val="14"/>
      <name val="Symbol"/>
      <family val="1"/>
      <charset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9" fillId="2" borderId="0" applyNumberFormat="0" applyBorder="0" applyAlignment="0" applyProtection="0"/>
    <xf numFmtId="0" fontId="5" fillId="0" borderId="0"/>
    <xf numFmtId="43" fontId="24" fillId="0" borderId="0" applyFont="0" applyFill="0" applyBorder="0" applyAlignment="0" applyProtection="0"/>
    <xf numFmtId="0" fontId="24" fillId="0" borderId="0"/>
    <xf numFmtId="0" fontId="3" fillId="2" borderId="0" applyNumberFormat="0" applyBorder="0" applyAlignment="0" applyProtection="0"/>
  </cellStyleXfs>
  <cellXfs count="163">
    <xf numFmtId="0" fontId="0" fillId="0" borderId="0" xfId="0"/>
    <xf numFmtId="0" fontId="9" fillId="0" borderId="0" xfId="0" applyFont="1"/>
    <xf numFmtId="0" fontId="15" fillId="0" borderId="0" xfId="2" applyFont="1" applyAlignment="1">
      <alignment horizontal="left"/>
    </xf>
    <xf numFmtId="0" fontId="5" fillId="0" borderId="0" xfId="2" applyAlignment="1">
      <alignment horizontal="centerContinuous"/>
    </xf>
    <xf numFmtId="0" fontId="6" fillId="0" borderId="0" xfId="2" applyFont="1" applyAlignment="1">
      <alignment horizontal="centerContinuous"/>
    </xf>
    <xf numFmtId="0" fontId="5" fillId="0" borderId="0" xfId="2"/>
    <xf numFmtId="165" fontId="8" fillId="0" borderId="0" xfId="0" applyNumberFormat="1" applyFont="1"/>
    <xf numFmtId="0" fontId="5" fillId="0" borderId="0" xfId="2" applyAlignment="1">
      <alignment horizontal="center"/>
    </xf>
    <xf numFmtId="0" fontId="6" fillId="0" borderId="0" xfId="2" applyFont="1" applyAlignment="1">
      <alignment horizontal="center"/>
    </xf>
    <xf numFmtId="165" fontId="10" fillId="0" borderId="0" xfId="0" applyNumberFormat="1" applyFont="1"/>
    <xf numFmtId="0" fontId="6" fillId="0" borderId="0" xfId="2" applyFont="1" applyAlignment="1">
      <alignment horizontal="left"/>
    </xf>
    <xf numFmtId="14" fontId="5" fillId="0" borderId="0" xfId="2" applyNumberFormat="1"/>
    <xf numFmtId="168" fontId="5" fillId="0" borderId="0" xfId="2" applyNumberFormat="1" applyAlignment="1">
      <alignment horizontal="left"/>
    </xf>
    <xf numFmtId="0" fontId="10" fillId="0" borderId="0" xfId="2" applyFont="1"/>
    <xf numFmtId="0" fontId="7" fillId="0" borderId="0" xfId="0" applyFont="1"/>
    <xf numFmtId="0" fontId="9" fillId="0" borderId="0" xfId="2" applyFont="1" applyAlignment="1">
      <alignment horizontal="center"/>
    </xf>
    <xf numFmtId="2" fontId="10" fillId="0" borderId="0" xfId="2" applyNumberFormat="1" applyFont="1"/>
    <xf numFmtId="164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center"/>
    </xf>
    <xf numFmtId="164" fontId="11" fillId="0" borderId="0" xfId="2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1" fillId="0" borderId="0" xfId="2" applyNumberFormat="1" applyFont="1" applyAlignment="1">
      <alignment horizont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166" fontId="10" fillId="0" borderId="0" xfId="2" applyNumberFormat="1" applyFont="1"/>
    <xf numFmtId="167" fontId="10" fillId="0" borderId="0" xfId="2" applyNumberFormat="1" applyFont="1" applyAlignment="1">
      <alignment horizontal="center"/>
    </xf>
    <xf numFmtId="169" fontId="10" fillId="0" borderId="0" xfId="2" applyNumberFormat="1" applyFont="1" applyAlignment="1">
      <alignment horizontal="center"/>
    </xf>
    <xf numFmtId="0" fontId="7" fillId="0" borderId="0" xfId="2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2" fontId="0" fillId="0" borderId="18" xfId="0" applyNumberFormat="1" applyBorder="1" applyAlignment="1">
      <alignment wrapText="1"/>
    </xf>
    <xf numFmtId="2" fontId="0" fillId="0" borderId="19" xfId="0" applyNumberForma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10" fillId="0" borderId="2" xfId="2" applyFont="1" applyBorder="1" applyAlignment="1">
      <alignment horizontal="center" wrapText="1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15" xfId="2" applyFont="1" applyBorder="1" applyAlignment="1">
      <alignment horizontal="center" wrapText="1"/>
    </xf>
    <xf numFmtId="0" fontId="10" fillId="0" borderId="0" xfId="2" applyFont="1" applyAlignment="1">
      <alignment horizontal="center" wrapText="1"/>
    </xf>
    <xf numFmtId="0" fontId="0" fillId="0" borderId="14" xfId="0" applyBorder="1" applyAlignment="1">
      <alignment wrapText="1"/>
    </xf>
    <xf numFmtId="2" fontId="0" fillId="0" borderId="3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4" xfId="0" applyBorder="1"/>
    <xf numFmtId="0" fontId="0" fillId="0" borderId="3" xfId="0" applyBorder="1"/>
    <xf numFmtId="2" fontId="0" fillId="0" borderId="3" xfId="0" applyNumberFormat="1" applyBorder="1"/>
    <xf numFmtId="2" fontId="5" fillId="0" borderId="0" xfId="2" applyNumberFormat="1"/>
    <xf numFmtId="0" fontId="7" fillId="0" borderId="16" xfId="0" applyFont="1" applyBorder="1" applyAlignment="1">
      <alignment horizontal="center" wrapText="1"/>
    </xf>
    <xf numFmtId="165" fontId="21" fillId="0" borderId="2" xfId="1" applyNumberFormat="1" applyFont="1" applyFill="1" applyBorder="1" applyAlignment="1" applyProtection="1">
      <alignment horizontal="center" wrapText="1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7" fillId="4" borderId="13" xfId="0" applyFont="1" applyFill="1" applyBorder="1" applyAlignment="1" applyProtection="1">
      <alignment horizontal="center"/>
      <protection locked="0"/>
    </xf>
    <xf numFmtId="0" fontId="10" fillId="4" borderId="6" xfId="2" applyFont="1" applyFill="1" applyBorder="1" applyProtection="1">
      <protection locked="0"/>
    </xf>
    <xf numFmtId="0" fontId="10" fillId="4" borderId="7" xfId="2" applyFont="1" applyFill="1" applyBorder="1" applyProtection="1">
      <protection locked="0"/>
    </xf>
    <xf numFmtId="0" fontId="10" fillId="4" borderId="0" xfId="2" applyFont="1" applyFill="1" applyProtection="1">
      <protection locked="0"/>
    </xf>
    <xf numFmtId="168" fontId="10" fillId="4" borderId="0" xfId="2" applyNumberFormat="1" applyFont="1" applyFill="1" applyAlignment="1" applyProtection="1">
      <alignment horizontal="left"/>
      <protection locked="0"/>
    </xf>
    <xf numFmtId="0" fontId="10" fillId="4" borderId="9" xfId="2" applyFont="1" applyFill="1" applyBorder="1" applyProtection="1">
      <protection locked="0"/>
    </xf>
    <xf numFmtId="0" fontId="10" fillId="4" borderId="0" xfId="2" applyFont="1" applyFill="1" applyAlignment="1" applyProtection="1">
      <alignment horizontal="left"/>
      <protection locked="0"/>
    </xf>
    <xf numFmtId="0" fontId="10" fillId="4" borderId="11" xfId="2" applyFont="1" applyFill="1" applyBorder="1" applyProtection="1">
      <protection locked="0"/>
    </xf>
    <xf numFmtId="14" fontId="10" fillId="4" borderId="11" xfId="2" applyNumberFormat="1" applyFont="1" applyFill="1" applyBorder="1" applyProtection="1">
      <protection locked="0"/>
    </xf>
    <xf numFmtId="0" fontId="10" fillId="4" borderId="12" xfId="2" applyFont="1" applyFill="1" applyBorder="1" applyProtection="1">
      <protection locked="0"/>
    </xf>
    <xf numFmtId="0" fontId="10" fillId="4" borderId="5" xfId="2" applyFont="1" applyFill="1" applyBorder="1"/>
    <xf numFmtId="2" fontId="10" fillId="4" borderId="7" xfId="2" applyNumberFormat="1" applyFont="1" applyFill="1" applyBorder="1" applyProtection="1">
      <protection locked="0"/>
    </xf>
    <xf numFmtId="0" fontId="10" fillId="4" borderId="8" xfId="2" applyFont="1" applyFill="1" applyBorder="1"/>
    <xf numFmtId="2" fontId="10" fillId="4" borderId="9" xfId="2" applyNumberFormat="1" applyFont="1" applyFill="1" applyBorder="1" applyProtection="1">
      <protection locked="0"/>
    </xf>
    <xf numFmtId="0" fontId="10" fillId="3" borderId="8" xfId="2" applyFont="1" applyFill="1" applyBorder="1"/>
    <xf numFmtId="2" fontId="10" fillId="3" borderId="9" xfId="2" applyNumberFormat="1" applyFont="1" applyFill="1" applyBorder="1"/>
    <xf numFmtId="0" fontId="10" fillId="4" borderId="10" xfId="2" applyFont="1" applyFill="1" applyBorder="1"/>
    <xf numFmtId="0" fontId="7" fillId="0" borderId="2" xfId="1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wrapText="1"/>
    </xf>
    <xf numFmtId="0" fontId="10" fillId="0" borderId="0" xfId="2" applyFont="1" applyProtection="1">
      <protection locked="0"/>
    </xf>
    <xf numFmtId="14" fontId="10" fillId="4" borderId="11" xfId="2" applyNumberFormat="1" applyFont="1" applyFill="1" applyBorder="1" applyAlignment="1" applyProtection="1">
      <alignment horizontal="left"/>
      <protection locked="0"/>
    </xf>
    <xf numFmtId="168" fontId="11" fillId="4" borderId="11" xfId="2" applyNumberFormat="1" applyFont="1" applyFill="1" applyBorder="1" applyAlignment="1" applyProtection="1">
      <alignment horizontal="left"/>
      <protection locked="0"/>
    </xf>
    <xf numFmtId="0" fontId="10" fillId="0" borderId="5" xfId="2" applyFont="1" applyBorder="1" applyAlignment="1">
      <alignment horizontal="right"/>
    </xf>
    <xf numFmtId="0" fontId="10" fillId="0" borderId="8" xfId="2" applyFont="1" applyBorder="1" applyAlignment="1">
      <alignment horizontal="right"/>
    </xf>
    <xf numFmtId="0" fontId="10" fillId="0" borderId="10" xfId="2" applyFont="1" applyBorder="1" applyAlignment="1">
      <alignment horizontal="right"/>
    </xf>
    <xf numFmtId="0" fontId="10" fillId="4" borderId="6" xfId="2" applyFont="1" applyFill="1" applyBorder="1"/>
    <xf numFmtId="0" fontId="10" fillId="4" borderId="0" xfId="2" applyFont="1" applyFill="1"/>
    <xf numFmtId="0" fontId="10" fillId="4" borderId="11" xfId="2" applyFont="1" applyFill="1" applyBorder="1"/>
    <xf numFmtId="0" fontId="0" fillId="5" borderId="18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3" xfId="0" applyFill="1" applyBorder="1"/>
    <xf numFmtId="0" fontId="7" fillId="5" borderId="18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2" fontId="2" fillId="4" borderId="3" xfId="5" applyNumberFormat="1" applyFont="1" applyFill="1" applyBorder="1" applyAlignment="1" applyProtection="1">
      <alignment horizontal="left" vertical="top" wrapText="1"/>
      <protection locked="0"/>
    </xf>
    <xf numFmtId="2" fontId="2" fillId="4" borderId="4" xfId="5" applyNumberFormat="1" applyFont="1" applyFill="1" applyBorder="1" applyAlignment="1" applyProtection="1">
      <alignment horizontal="left" vertical="top" wrapText="1"/>
      <protection locked="0"/>
    </xf>
    <xf numFmtId="43" fontId="21" fillId="4" borderId="3" xfId="3" applyFont="1" applyFill="1" applyBorder="1" applyAlignment="1" applyProtection="1">
      <alignment horizontal="left" vertical="top" wrapText="1"/>
      <protection locked="0"/>
    </xf>
    <xf numFmtId="43" fontId="21" fillId="0" borderId="3" xfId="3" applyFont="1" applyFill="1" applyBorder="1" applyAlignment="1" applyProtection="1">
      <alignment vertical="top" wrapText="1"/>
    </xf>
    <xf numFmtId="43" fontId="21" fillId="0" borderId="3" xfId="3" applyFont="1" applyFill="1" applyBorder="1" applyAlignment="1" applyProtection="1">
      <alignment horizontal="left" vertical="top" wrapText="1"/>
    </xf>
    <xf numFmtId="2" fontId="7" fillId="0" borderId="3" xfId="2" applyNumberFormat="1" applyFont="1" applyBorder="1" applyAlignment="1">
      <alignment horizontal="left" vertical="top" wrapText="1"/>
    </xf>
    <xf numFmtId="2" fontId="10" fillId="0" borderId="3" xfId="2" applyNumberFormat="1" applyFont="1" applyBorder="1" applyAlignment="1">
      <alignment horizontal="right" vertical="top"/>
    </xf>
    <xf numFmtId="43" fontId="21" fillId="4" borderId="3" xfId="3" applyFont="1" applyFill="1" applyBorder="1" applyAlignment="1" applyProtection="1">
      <alignment horizontal="right" vertical="top"/>
      <protection locked="0"/>
    </xf>
    <xf numFmtId="171" fontId="21" fillId="4" borderId="3" xfId="3" applyNumberFormat="1" applyFont="1" applyFill="1" applyBorder="1" applyAlignment="1" applyProtection="1">
      <alignment horizontal="right" vertical="top"/>
      <protection locked="0"/>
    </xf>
    <xf numFmtId="2" fontId="21" fillId="4" borderId="3" xfId="5" applyNumberFormat="1" applyFont="1" applyFill="1" applyBorder="1" applyAlignment="1" applyProtection="1">
      <alignment horizontal="right" vertical="top"/>
      <protection locked="0"/>
    </xf>
    <xf numFmtId="164" fontId="21" fillId="4" borderId="3" xfId="5" applyNumberFormat="1" applyFont="1" applyFill="1" applyBorder="1" applyAlignment="1" applyProtection="1">
      <alignment horizontal="right" vertical="top"/>
      <protection locked="0"/>
    </xf>
    <xf numFmtId="2" fontId="21" fillId="4" borderId="3" xfId="1" applyNumberFormat="1" applyFont="1" applyFill="1" applyBorder="1" applyAlignment="1" applyProtection="1">
      <alignment horizontal="right" vertical="top"/>
      <protection locked="0"/>
    </xf>
    <xf numFmtId="164" fontId="21" fillId="4" borderId="3" xfId="1" applyNumberFormat="1" applyFont="1" applyFill="1" applyBorder="1" applyAlignment="1" applyProtection="1">
      <alignment horizontal="right" vertical="top"/>
      <protection locked="0"/>
    </xf>
    <xf numFmtId="2" fontId="10" fillId="0" borderId="4" xfId="2" applyNumberFormat="1" applyFont="1" applyBorder="1" applyAlignment="1">
      <alignment horizontal="right" vertical="top"/>
    </xf>
    <xf numFmtId="2" fontId="21" fillId="4" borderId="4" xfId="1" applyNumberFormat="1" applyFont="1" applyFill="1" applyBorder="1" applyAlignment="1" applyProtection="1">
      <alignment horizontal="right" vertical="top"/>
      <protection locked="0"/>
    </xf>
    <xf numFmtId="43" fontId="21" fillId="4" borderId="4" xfId="3" applyFont="1" applyFill="1" applyBorder="1" applyAlignment="1" applyProtection="1">
      <alignment horizontal="right" vertical="top"/>
      <protection locked="0"/>
    </xf>
    <xf numFmtId="164" fontId="21" fillId="4" borderId="4" xfId="1" applyNumberFormat="1" applyFont="1" applyFill="1" applyBorder="1" applyAlignment="1" applyProtection="1">
      <alignment horizontal="right" vertical="top"/>
      <protection locked="0"/>
    </xf>
    <xf numFmtId="0" fontId="10" fillId="4" borderId="14" xfId="0" applyFont="1" applyFill="1" applyBorder="1" applyAlignment="1" applyProtection="1">
      <alignment horizontal="right" vertical="top"/>
      <protection locked="0"/>
    </xf>
    <xf numFmtId="164" fontId="7" fillId="4" borderId="3" xfId="4" applyNumberFormat="1" applyFont="1" applyFill="1" applyBorder="1" applyAlignment="1" applyProtection="1">
      <alignment horizontal="right" vertical="top"/>
      <protection locked="0"/>
    </xf>
    <xf numFmtId="165" fontId="21" fillId="4" borderId="3" xfId="5" applyNumberFormat="1" applyFont="1" applyFill="1" applyBorder="1" applyAlignment="1" applyProtection="1">
      <alignment horizontal="right" vertical="top"/>
      <protection locked="0"/>
    </xf>
    <xf numFmtId="165" fontId="21" fillId="4" borderId="3" xfId="1" applyNumberFormat="1" applyFont="1" applyFill="1" applyBorder="1" applyAlignment="1" applyProtection="1">
      <alignment horizontal="right" vertical="top"/>
      <protection locked="0"/>
    </xf>
    <xf numFmtId="0" fontId="10" fillId="4" borderId="20" xfId="0" applyFont="1" applyFill="1" applyBorder="1" applyAlignment="1" applyProtection="1">
      <alignment horizontal="right" vertical="top"/>
      <protection locked="0"/>
    </xf>
    <xf numFmtId="165" fontId="21" fillId="4" borderId="4" xfId="1" applyNumberFormat="1" applyFont="1" applyFill="1" applyBorder="1" applyAlignment="1" applyProtection="1">
      <alignment horizontal="right" vertical="top"/>
      <protection locked="0"/>
    </xf>
    <xf numFmtId="2" fontId="21" fillId="0" borderId="3" xfId="1" applyNumberFormat="1" applyFont="1" applyFill="1" applyBorder="1" applyAlignment="1" applyProtection="1">
      <alignment vertical="top"/>
    </xf>
    <xf numFmtId="2" fontId="21" fillId="0" borderId="4" xfId="1" applyNumberFormat="1" applyFont="1" applyFill="1" applyBorder="1" applyAlignment="1" applyProtection="1">
      <alignment vertical="top"/>
    </xf>
    <xf numFmtId="170" fontId="21" fillId="4" borderId="3" xfId="3" applyNumberFormat="1" applyFont="1" applyFill="1" applyBorder="1" applyAlignment="1" applyProtection="1">
      <alignment vertical="top"/>
      <protection locked="0"/>
    </xf>
    <xf numFmtId="170" fontId="21" fillId="4" borderId="4" xfId="3" applyNumberFormat="1" applyFont="1" applyFill="1" applyBorder="1" applyAlignment="1" applyProtection="1">
      <alignment vertical="top"/>
      <protection locked="0"/>
    </xf>
    <xf numFmtId="167" fontId="10" fillId="3" borderId="3" xfId="2" applyNumberFormat="1" applyFont="1" applyFill="1" applyBorder="1" applyAlignment="1">
      <alignment horizontal="right" vertical="top"/>
    </xf>
    <xf numFmtId="2" fontId="10" fillId="4" borderId="3" xfId="2" applyNumberFormat="1" applyFont="1" applyFill="1" applyBorder="1" applyAlignment="1" applyProtection="1">
      <alignment vertical="top"/>
      <protection locked="0"/>
    </xf>
    <xf numFmtId="2" fontId="10" fillId="0" borderId="3" xfId="2" applyNumberFormat="1" applyFont="1" applyBorder="1" applyAlignment="1">
      <alignment vertical="top"/>
    </xf>
    <xf numFmtId="2" fontId="10" fillId="0" borderId="3" xfId="0" applyNumberFormat="1" applyFont="1" applyBorder="1" applyAlignment="1">
      <alignment vertical="top"/>
    </xf>
    <xf numFmtId="2" fontId="10" fillId="4" borderId="4" xfId="2" applyNumberFormat="1" applyFont="1" applyFill="1" applyBorder="1" applyAlignment="1" applyProtection="1">
      <alignment vertical="top"/>
      <protection locked="0"/>
    </xf>
    <xf numFmtId="2" fontId="10" fillId="0" borderId="4" xfId="2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0" fontId="10" fillId="4" borderId="21" xfId="0" quotePrefix="1" applyFont="1" applyFill="1" applyBorder="1" applyProtection="1">
      <protection locked="0"/>
    </xf>
    <xf numFmtId="0" fontId="10" fillId="0" borderId="22" xfId="2" applyFont="1" applyBorder="1" applyAlignment="1">
      <alignment horizontal="center"/>
    </xf>
    <xf numFmtId="0" fontId="21" fillId="4" borderId="22" xfId="1" applyNumberFormat="1" applyFont="1" applyFill="1" applyBorder="1" applyAlignment="1" applyProtection="1">
      <alignment horizontal="center"/>
      <protection locked="0"/>
    </xf>
    <xf numFmtId="0" fontId="21" fillId="0" borderId="22" xfId="1" applyNumberFormat="1" applyFont="1" applyFill="1" applyBorder="1" applyAlignment="1" applyProtection="1">
      <alignment horizontal="center"/>
    </xf>
    <xf numFmtId="0" fontId="21" fillId="4" borderId="22" xfId="1" quotePrefix="1" applyNumberFormat="1" applyFont="1" applyFill="1" applyBorder="1" applyAlignment="1" applyProtection="1">
      <alignment horizontal="center"/>
      <protection locked="0"/>
    </xf>
    <xf numFmtId="0" fontId="21" fillId="0" borderId="22" xfId="1" quotePrefix="1" applyNumberFormat="1" applyFont="1" applyFill="1" applyBorder="1" applyAlignment="1" applyProtection="1">
      <alignment horizontal="center"/>
      <protection locked="0"/>
    </xf>
    <xf numFmtId="0" fontId="10" fillId="4" borderId="22" xfId="2" applyFont="1" applyFill="1" applyBorder="1" applyAlignment="1" applyProtection="1">
      <alignment horizontal="center"/>
      <protection locked="0"/>
    </xf>
    <xf numFmtId="0" fontId="10" fillId="0" borderId="22" xfId="2" applyFont="1" applyBorder="1" applyAlignment="1" applyProtection="1">
      <alignment horizontal="center"/>
      <protection locked="0"/>
    </xf>
    <xf numFmtId="0" fontId="10" fillId="3" borderId="22" xfId="2" applyFont="1" applyFill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16" fillId="4" borderId="23" xfId="2" applyFont="1" applyFill="1" applyBorder="1" applyAlignment="1" applyProtection="1">
      <alignment horizontal="center"/>
      <protection locked="0"/>
    </xf>
    <xf numFmtId="43" fontId="21" fillId="4" borderId="4" xfId="3" applyFont="1" applyFill="1" applyBorder="1" applyAlignment="1" applyProtection="1">
      <alignment horizontal="left" vertical="top" wrapText="1"/>
      <protection locked="0"/>
    </xf>
    <xf numFmtId="43" fontId="21" fillId="0" borderId="4" xfId="3" applyFont="1" applyFill="1" applyBorder="1" applyAlignment="1" applyProtection="1">
      <alignment vertical="top" wrapText="1"/>
    </xf>
    <xf numFmtId="43" fontId="21" fillId="0" borderId="4" xfId="3" applyFont="1" applyFill="1" applyBorder="1" applyAlignment="1" applyProtection="1">
      <alignment horizontal="left" vertical="top" wrapText="1"/>
    </xf>
    <xf numFmtId="167" fontId="10" fillId="3" borderId="4" xfId="2" applyNumberFormat="1" applyFont="1" applyFill="1" applyBorder="1" applyAlignment="1">
      <alignment horizontal="right" vertical="top"/>
    </xf>
    <xf numFmtId="2" fontId="7" fillId="0" borderId="4" xfId="2" applyNumberFormat="1" applyFont="1" applyBorder="1" applyAlignment="1">
      <alignment horizontal="left" vertical="top" wrapText="1"/>
    </xf>
    <xf numFmtId="165" fontId="10" fillId="4" borderId="3" xfId="4" applyNumberFormat="1" applyFont="1" applyFill="1" applyBorder="1" applyProtection="1">
      <protection locked="0"/>
    </xf>
    <xf numFmtId="2" fontId="10" fillId="4" borderId="3" xfId="4" applyNumberFormat="1" applyFont="1" applyFill="1" applyBorder="1" applyProtection="1">
      <protection locked="0"/>
    </xf>
    <xf numFmtId="14" fontId="0" fillId="0" borderId="0" xfId="0" applyNumberFormat="1"/>
    <xf numFmtId="0" fontId="8" fillId="0" borderId="2" xfId="1" applyNumberFormat="1" applyFont="1" applyFill="1" applyBorder="1" applyAlignment="1" applyProtection="1">
      <alignment horizontal="center" wrapText="1"/>
    </xf>
    <xf numFmtId="0" fontId="8" fillId="0" borderId="2" xfId="2" applyFont="1" applyBorder="1" applyAlignment="1">
      <alignment horizontal="center" wrapText="1"/>
    </xf>
    <xf numFmtId="0" fontId="0" fillId="6" borderId="17" xfId="0" applyFill="1" applyBorder="1" applyAlignment="1">
      <alignment wrapText="1"/>
    </xf>
    <xf numFmtId="0" fontId="0" fillId="6" borderId="18" xfId="0" applyFill="1" applyBorder="1" applyAlignment="1">
      <alignment wrapText="1"/>
    </xf>
    <xf numFmtId="2" fontId="0" fillId="6" borderId="18" xfId="0" applyNumberFormat="1" applyFill="1" applyBorder="1" applyAlignment="1">
      <alignment wrapText="1"/>
    </xf>
    <xf numFmtId="2" fontId="0" fillId="6" borderId="19" xfId="0" applyNumberFormat="1" applyFill="1" applyBorder="1" applyAlignment="1">
      <alignment wrapText="1"/>
    </xf>
    <xf numFmtId="0" fontId="0" fillId="6" borderId="14" xfId="0" applyFill="1" applyBorder="1" applyAlignment="1">
      <alignment wrapText="1"/>
    </xf>
    <xf numFmtId="0" fontId="0" fillId="6" borderId="3" xfId="0" applyFill="1" applyBorder="1" applyAlignment="1">
      <alignment wrapText="1"/>
    </xf>
    <xf numFmtId="2" fontId="0" fillId="6" borderId="3" xfId="0" applyNumberFormat="1" applyFill="1" applyBorder="1" applyAlignment="1">
      <alignment wrapText="1"/>
    </xf>
    <xf numFmtId="2" fontId="0" fillId="6" borderId="1" xfId="0" applyNumberFormat="1" applyFill="1" applyBorder="1" applyAlignment="1">
      <alignment wrapText="1"/>
    </xf>
    <xf numFmtId="0" fontId="0" fillId="6" borderId="14" xfId="0" applyFill="1" applyBorder="1"/>
    <xf numFmtId="0" fontId="0" fillId="6" borderId="3" xfId="0" applyFill="1" applyBorder="1"/>
    <xf numFmtId="2" fontId="0" fillId="6" borderId="3" xfId="0" applyNumberFormat="1" applyFill="1" applyBorder="1"/>
    <xf numFmtId="0" fontId="7" fillId="6" borderId="3" xfId="0" applyFont="1" applyFill="1" applyBorder="1"/>
    <xf numFmtId="2" fontId="0" fillId="6" borderId="24" xfId="0" applyNumberFormat="1" applyFill="1" applyBorder="1" applyAlignment="1">
      <alignment wrapText="1"/>
    </xf>
    <xf numFmtId="0" fontId="7" fillId="0" borderId="3" xfId="0" applyFont="1" applyBorder="1"/>
    <xf numFmtId="2" fontId="7" fillId="0" borderId="3" xfId="0" applyNumberFormat="1" applyFont="1" applyBorder="1" applyAlignment="1">
      <alignment wrapText="1"/>
    </xf>
    <xf numFmtId="0" fontId="7" fillId="5" borderId="3" xfId="0" applyFont="1" applyFill="1" applyBorder="1"/>
    <xf numFmtId="2" fontId="7" fillId="3" borderId="3" xfId="0" applyNumberFormat="1" applyFont="1" applyFill="1" applyBorder="1" applyAlignment="1">
      <alignment wrapText="1"/>
    </xf>
    <xf numFmtId="164" fontId="10" fillId="4" borderId="12" xfId="2" applyNumberFormat="1" applyFont="1" applyFill="1" applyBorder="1" applyProtection="1">
      <protection locked="0"/>
    </xf>
    <xf numFmtId="2" fontId="1" fillId="4" borderId="3" xfId="5" applyNumberFormat="1" applyFont="1" applyFill="1" applyBorder="1" applyAlignment="1" applyProtection="1">
      <alignment horizontal="left" vertical="top" wrapText="1"/>
      <protection locked="0"/>
    </xf>
    <xf numFmtId="0" fontId="20" fillId="0" borderId="0" xfId="2" applyFont="1" applyAlignment="1">
      <alignment horizontal="left"/>
    </xf>
  </cellXfs>
  <cellStyles count="6">
    <cellStyle name="40% - Accent3" xfId="1" builtinId="39"/>
    <cellStyle name="40% - Accent3 2" xfId="5" xr:uid="{00000000-0005-0000-0000-000001000000}"/>
    <cellStyle name="Comma" xfId="3" builtinId="3"/>
    <cellStyle name="Normal" xfId="0" builtinId="0"/>
    <cellStyle name="Normal 2" xfId="4" xr:uid="{00000000-0005-0000-0000-000004000000}"/>
    <cellStyle name="Normal_WB 281-309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62364</xdr:rowOff>
    </xdr:from>
    <xdr:to>
      <xdr:col>25</xdr:col>
      <xdr:colOff>231322</xdr:colOff>
      <xdr:row>90</xdr:row>
      <xdr:rowOff>27885</xdr:rowOff>
    </xdr:to>
    <xdr:grpSp>
      <xdr:nvGrpSpPr>
        <xdr:cNvPr id="4" name="Group 3" descr="Graph showing splash-over velocity (ft/s) versus length of grate (ft) for various conditions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0" y="5586864"/>
          <a:ext cx="25348747" cy="9681021"/>
          <a:chOff x="214312" y="8646341"/>
          <a:chExt cx="22019760" cy="9965510"/>
        </a:xfrm>
      </xdr:grpSpPr>
      <xdr:sp macro="" textlink="">
        <xdr:nvSpPr>
          <xdr:cNvPr id="28675" name="AutoShape 3">
            <a:extLst>
              <a:ext uri="{FF2B5EF4-FFF2-40B4-BE49-F238E27FC236}">
                <a16:creationId xmlns:a16="http://schemas.microsoft.com/office/drawing/2014/main" id="{00000000-0008-0000-0300-0000037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14312" y="10309713"/>
            <a:ext cx="22019760" cy="8302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/>
        </xdr:nvSpPr>
        <xdr:spPr>
          <a:xfrm>
            <a:off x="263708" y="8646341"/>
            <a:ext cx="6036535" cy="114220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400"/>
              <a:t>HYDRAULIC</a:t>
            </a:r>
            <a:r>
              <a:rPr lang="en-US" sz="2400" baseline="0"/>
              <a:t> ENGINEERING CIRCULAR NO. 22 (HEC 22)</a:t>
            </a:r>
          </a:p>
          <a:p>
            <a:r>
              <a:rPr lang="en-US" sz="2400" baseline="0"/>
              <a:t>FOURTH EDITION FEBRUARY 2024</a:t>
            </a:r>
            <a:endParaRPr lang="en-US" sz="2400"/>
          </a:p>
        </xdr:txBody>
      </xdr:sp>
    </xdr:grpSp>
    <xdr:clientData/>
  </xdr:twoCellAnchor>
  <xdr:twoCellAnchor editAs="oneCell">
    <xdr:from>
      <xdr:col>0</xdr:col>
      <xdr:colOff>0</xdr:colOff>
      <xdr:row>20</xdr:row>
      <xdr:rowOff>0</xdr:rowOff>
    </xdr:from>
    <xdr:to>
      <xdr:col>2</xdr:col>
      <xdr:colOff>104406</xdr:colOff>
      <xdr:row>29</xdr:row>
      <xdr:rowOff>80560</xdr:rowOff>
    </xdr:to>
    <xdr:pic>
      <xdr:nvPicPr>
        <xdr:cNvPr id="2" name="Picture 1" descr="Text excerpt titled 'Notes,' listing guidelines with sections in blue for emphasis.&quot;">
          <a:extLst>
            <a:ext uri="{FF2B5EF4-FFF2-40B4-BE49-F238E27FC236}">
              <a16:creationId xmlns:a16="http://schemas.microsoft.com/office/drawing/2014/main" id="{D66E6157-ABEC-C822-725A-EEDC6DB7B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75652"/>
          <a:ext cx="6266667" cy="157142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18</xdr:col>
      <xdr:colOff>32345</xdr:colOff>
      <xdr:row>31</xdr:row>
      <xdr:rowOff>1119</xdr:rowOff>
    </xdr:to>
    <xdr:pic>
      <xdr:nvPicPr>
        <xdr:cNvPr id="6" name="Picture 5" descr="Text excerpt titled 'Notes,' listing guidelines with sections in blue for emphasis.&quot;">
          <a:extLst>
            <a:ext uri="{FF2B5EF4-FFF2-40B4-BE49-F238E27FC236}">
              <a16:creationId xmlns:a16="http://schemas.microsoft.com/office/drawing/2014/main" id="{E765502D-5ED8-4B38-8945-C6799AF20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68870" y="505239"/>
          <a:ext cx="4935649" cy="5272171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36</xdr:row>
      <xdr:rowOff>127000</xdr:rowOff>
    </xdr:from>
    <xdr:to>
      <xdr:col>1</xdr:col>
      <xdr:colOff>3931397</xdr:colOff>
      <xdr:row>77</xdr:row>
      <xdr:rowOff>83489</xdr:rowOff>
    </xdr:to>
    <xdr:pic>
      <xdr:nvPicPr>
        <xdr:cNvPr id="7" name="Picture 6" descr="Graph of splash-over velocity versus length of grate, showing multiple curves for different grate designs.">
          <a:extLst>
            <a:ext uri="{FF2B5EF4-FFF2-40B4-BE49-F238E27FC236}">
              <a16:creationId xmlns:a16="http://schemas.microsoft.com/office/drawing/2014/main" id="{DB7A8C31-F557-CE66-BCB6-5988B7AC9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00" y="6743700"/>
          <a:ext cx="5353797" cy="6725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49</xdr:row>
      <xdr:rowOff>38617</xdr:rowOff>
    </xdr:from>
    <xdr:to>
      <xdr:col>28</xdr:col>
      <xdr:colOff>445634</xdr:colOff>
      <xdr:row>107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14312" y="8975552"/>
          <a:ext cx="26238713" cy="9702559"/>
          <a:chOff x="214312" y="8849242"/>
          <a:chExt cx="22019760" cy="9762608"/>
        </a:xfrm>
      </xdr:grpSpPr>
      <xdr:grpSp>
        <xdr:nvGrpSpPr>
          <xdr:cNvPr id="3" name="Group 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14312" y="8849242"/>
            <a:ext cx="22019760" cy="9762608"/>
            <a:chOff x="0" y="754"/>
            <a:chExt cx="1139" cy="996"/>
          </a:xfrm>
        </xdr:grpSpPr>
        <xdr:sp macro="" textlink="">
          <xdr:nvSpPr>
            <xdr:cNvPr id="5" name="AutoShape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>
              <a:spLocks noChangeAspect="1" noChangeArrowheads="1" noTextEdit="1"/>
            </xdr:cNvSpPr>
          </xdr:nvSpPr>
          <xdr:spPr bwMode="auto">
            <a:xfrm>
              <a:off x="0" y="903"/>
              <a:ext cx="1139" cy="84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54"/>
              <a:ext cx="695" cy="96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2435679" y="9184821"/>
            <a:ext cx="8674554" cy="104434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400"/>
              <a:t>HYDRAULIC</a:t>
            </a:r>
            <a:r>
              <a:rPr lang="en-US" sz="2400" baseline="0"/>
              <a:t> ENGINEERING CIRCULAR NO. 22 (HEC 22)</a:t>
            </a:r>
          </a:p>
          <a:p>
            <a:r>
              <a:rPr lang="en-US" sz="2400" baseline="0"/>
              <a:t>THIRD EDITION SEPTEMBER 2009 (REVISED AUGUST 2013)</a:t>
            </a:r>
            <a:endParaRPr lang="en-US" sz="2400"/>
          </a:p>
        </xdr:txBody>
      </xdr:sp>
    </xdr:grpSp>
    <xdr:clientData/>
  </xdr:twoCellAnchor>
  <xdr:twoCellAnchor editAs="oneCell">
    <xdr:from>
      <xdr:col>13</xdr:col>
      <xdr:colOff>0</xdr:colOff>
      <xdr:row>3</xdr:row>
      <xdr:rowOff>0</xdr:rowOff>
    </xdr:from>
    <xdr:to>
      <xdr:col>21</xdr:col>
      <xdr:colOff>32345</xdr:colOff>
      <xdr:row>29</xdr:row>
      <xdr:rowOff>153519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C4AE28D-CD42-46A9-83DA-3084AA1F8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13696" y="505239"/>
          <a:ext cx="4935649" cy="5272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94"/>
  <sheetViews>
    <sheetView topLeftCell="A13" zoomScaleNormal="100" workbookViewId="0">
      <selection activeCell="E7" sqref="E7"/>
    </sheetView>
  </sheetViews>
  <sheetFormatPr defaultColWidth="9.140625" defaultRowHeight="14.25" x14ac:dyDescent="0.2"/>
  <cols>
    <col min="1" max="1" width="9.85546875" customWidth="1"/>
    <col min="2" max="2" width="11.5703125" style="6" customWidth="1"/>
    <col min="3" max="3" width="9.42578125" style="31" customWidth="1"/>
    <col min="4" max="4" width="7.5703125" customWidth="1"/>
    <col min="5" max="5" width="14.140625" bestFit="1" customWidth="1"/>
    <col min="6" max="6" width="9.28515625" customWidth="1"/>
    <col min="7" max="7" width="8.28515625" customWidth="1"/>
    <col min="8" max="8" width="7.5703125" customWidth="1"/>
    <col min="9" max="9" width="8.28515625" customWidth="1"/>
    <col min="10" max="10" width="43.7109375" customWidth="1"/>
    <col min="11" max="11" width="8.85546875" customWidth="1"/>
    <col min="12" max="12" width="8.42578125" customWidth="1"/>
    <col min="13" max="13" width="25.42578125" customWidth="1"/>
    <col min="14" max="14" width="32.140625" customWidth="1"/>
    <col min="15" max="15" width="10.140625" customWidth="1"/>
    <col min="16" max="16" width="35.28515625" customWidth="1"/>
    <col min="17" max="17" width="9.5703125" customWidth="1"/>
    <col min="18" max="18" width="9" customWidth="1"/>
    <col min="19" max="19" width="10.42578125" customWidth="1"/>
    <col min="20" max="20" width="10.5703125" customWidth="1"/>
    <col min="21" max="21" width="10.42578125" customWidth="1"/>
    <col min="22" max="22" width="10.5703125" customWidth="1"/>
    <col min="23" max="23" width="8.28515625" customWidth="1"/>
    <col min="24" max="24" width="7.5703125" customWidth="1"/>
    <col min="25" max="25" width="8.42578125" customWidth="1"/>
    <col min="26" max="26" width="9.140625" customWidth="1"/>
    <col min="27" max="27" width="11.42578125" customWidth="1"/>
    <col min="28" max="28" width="9.140625" customWidth="1"/>
    <col min="29" max="29" width="7.42578125" customWidth="1"/>
    <col min="30" max="30" width="7.5703125" customWidth="1"/>
    <col min="31" max="31" width="13.140625" customWidth="1"/>
    <col min="32" max="32" width="13.5703125" customWidth="1"/>
    <col min="33" max="33" width="56.42578125" customWidth="1"/>
    <col min="34" max="34" width="33.28515625" customWidth="1"/>
  </cols>
  <sheetData>
    <row r="1" spans="1:37" ht="21" x14ac:dyDescent="0.35">
      <c r="B1" s="2" t="s">
        <v>0</v>
      </c>
      <c r="C1"/>
      <c r="D1" s="3"/>
      <c r="E1" s="3"/>
      <c r="F1" s="3"/>
      <c r="G1" s="3"/>
      <c r="H1" s="3"/>
      <c r="I1" s="3"/>
      <c r="J1" s="4"/>
      <c r="K1" s="3"/>
      <c r="L1" s="162" t="s">
        <v>1</v>
      </c>
      <c r="M1" s="162"/>
      <c r="N1" s="162"/>
      <c r="O1" s="162"/>
      <c r="P1" s="162"/>
      <c r="Q1" s="162"/>
      <c r="R1" s="162"/>
      <c r="S1" s="162"/>
      <c r="T1" s="3"/>
      <c r="U1" s="3"/>
      <c r="V1" s="3"/>
      <c r="W1" s="3"/>
      <c r="X1" s="3"/>
      <c r="Y1" s="3"/>
      <c r="Z1" s="5"/>
      <c r="AA1" s="5"/>
      <c r="AB1" s="5"/>
      <c r="AC1" s="5"/>
      <c r="AD1" s="5"/>
    </row>
    <row r="2" spans="1:37" ht="15" thickBot="1" x14ac:dyDescent="0.25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7" x14ac:dyDescent="0.2">
      <c r="C3" s="8"/>
      <c r="D3" s="65" t="s">
        <v>2</v>
      </c>
      <c r="E3" s="66">
        <v>5</v>
      </c>
      <c r="F3" s="5"/>
      <c r="G3" s="5"/>
      <c r="H3" s="5"/>
      <c r="I3" s="5"/>
      <c r="J3" s="77" t="s">
        <v>3</v>
      </c>
      <c r="K3" s="80"/>
      <c r="L3" s="56"/>
      <c r="M3" s="56"/>
      <c r="N3" s="56"/>
      <c r="O3" s="56"/>
      <c r="P3" s="56"/>
      <c r="Q3" s="56"/>
      <c r="R3" s="56"/>
      <c r="S3" s="56"/>
      <c r="T3" s="56"/>
      <c r="U3" s="57"/>
      <c r="V3" s="5"/>
      <c r="W3" s="5"/>
      <c r="X3" s="5"/>
      <c r="Y3" s="5"/>
      <c r="Z3" s="5"/>
      <c r="AA3" s="5"/>
      <c r="AB3" s="5"/>
      <c r="AC3" s="5"/>
      <c r="AD3" s="5"/>
    </row>
    <row r="4" spans="1:37" x14ac:dyDescent="0.2">
      <c r="C4" s="7"/>
      <c r="D4" s="67" t="s">
        <v>4</v>
      </c>
      <c r="E4" s="68">
        <v>0.9</v>
      </c>
      <c r="F4" s="5"/>
      <c r="G4" s="5"/>
      <c r="H4" s="5"/>
      <c r="I4" s="5"/>
      <c r="J4" s="78" t="s">
        <v>5</v>
      </c>
      <c r="K4" s="81"/>
      <c r="L4" s="58"/>
      <c r="M4" s="58"/>
      <c r="N4" s="58"/>
      <c r="O4" s="58"/>
      <c r="P4" s="58"/>
      <c r="Q4" s="58"/>
      <c r="R4" s="58"/>
      <c r="S4" s="59"/>
      <c r="T4" s="58"/>
      <c r="U4" s="60"/>
      <c r="V4" s="5"/>
      <c r="W4" s="5"/>
      <c r="X4" s="5"/>
      <c r="Y4" s="5"/>
      <c r="Z4" s="5"/>
      <c r="AA4" s="5"/>
      <c r="AB4" s="5"/>
      <c r="AC4" s="5"/>
      <c r="AD4" s="5"/>
    </row>
    <row r="5" spans="1:37" x14ac:dyDescent="0.2">
      <c r="C5" s="7"/>
      <c r="D5" s="69" t="s">
        <v>6</v>
      </c>
      <c r="E5" s="70">
        <f>E6/(E3^E7)</f>
        <v>2.3833361660230121</v>
      </c>
      <c r="F5" s="5"/>
      <c r="G5" s="5"/>
      <c r="H5" s="5"/>
      <c r="I5" s="5"/>
      <c r="J5" s="78" t="s">
        <v>7</v>
      </c>
      <c r="K5" s="81"/>
      <c r="L5" s="58"/>
      <c r="M5" s="58"/>
      <c r="N5" s="61"/>
      <c r="O5" s="58"/>
      <c r="P5" s="58"/>
      <c r="Q5" s="58"/>
      <c r="R5" s="58"/>
      <c r="S5" s="59"/>
      <c r="T5" s="58"/>
      <c r="U5" s="60"/>
      <c r="V5" s="5"/>
      <c r="W5" s="5"/>
      <c r="X5" s="5"/>
      <c r="Y5" s="5"/>
      <c r="Z5" s="5"/>
      <c r="AA5" s="5"/>
      <c r="AB5" s="5"/>
      <c r="AC5" s="5"/>
      <c r="AD5" s="5"/>
    </row>
    <row r="6" spans="1:37" x14ac:dyDescent="0.2">
      <c r="C6" s="7"/>
      <c r="D6" s="67" t="s">
        <v>8</v>
      </c>
      <c r="E6" s="68">
        <v>5.62</v>
      </c>
      <c r="F6" s="5"/>
      <c r="G6" s="5"/>
      <c r="H6" s="5"/>
      <c r="I6" s="5"/>
      <c r="J6" s="78" t="s">
        <v>9</v>
      </c>
      <c r="K6" s="81"/>
      <c r="L6" s="58"/>
      <c r="M6" s="58"/>
      <c r="N6" s="58"/>
      <c r="O6" s="58"/>
      <c r="P6" s="58"/>
      <c r="Q6" s="58"/>
      <c r="R6" s="58"/>
      <c r="S6" s="59"/>
      <c r="T6" s="58"/>
      <c r="U6" s="60"/>
      <c r="V6" s="5"/>
      <c r="W6" s="5"/>
      <c r="X6" s="5"/>
      <c r="Y6" s="5"/>
      <c r="Z6" s="5"/>
      <c r="AA6" s="5"/>
      <c r="AB6" s="5"/>
      <c r="AC6" s="5"/>
      <c r="AD6" s="5"/>
    </row>
    <row r="7" spans="1:37" ht="15" thickBot="1" x14ac:dyDescent="0.25">
      <c r="C7" s="7"/>
      <c r="D7" s="71" t="s">
        <v>10</v>
      </c>
      <c r="E7" s="160">
        <v>0.53300000000000003</v>
      </c>
      <c r="F7" s="5"/>
      <c r="G7" s="5"/>
      <c r="H7" s="5"/>
      <c r="I7" s="5"/>
      <c r="J7" s="79" t="s">
        <v>11</v>
      </c>
      <c r="K7" s="82"/>
      <c r="L7" s="62"/>
      <c r="M7" s="63"/>
      <c r="N7" s="75"/>
      <c r="O7" s="62"/>
      <c r="P7" s="62"/>
      <c r="Q7" s="62"/>
      <c r="R7" s="62"/>
      <c r="S7" s="76"/>
      <c r="T7" s="62"/>
      <c r="U7" s="64"/>
      <c r="V7" s="5"/>
      <c r="W7" s="5"/>
      <c r="X7" s="5"/>
      <c r="Y7" s="5"/>
      <c r="Z7" s="5"/>
      <c r="AA7" s="5"/>
      <c r="AB7" s="5"/>
      <c r="AC7" s="5"/>
      <c r="AD7" s="5"/>
    </row>
    <row r="8" spans="1:37" ht="14.25" customHeight="1" x14ac:dyDescent="0.2">
      <c r="B8"/>
      <c r="C8" s="7"/>
      <c r="D8" s="5"/>
      <c r="E8" s="50"/>
      <c r="F8" s="5"/>
      <c r="G8" s="5"/>
      <c r="H8" s="5"/>
      <c r="I8" s="5"/>
      <c r="J8" s="5"/>
      <c r="K8" s="13"/>
      <c r="L8" s="74"/>
      <c r="M8" s="74"/>
      <c r="N8" s="74"/>
      <c r="O8" s="74"/>
      <c r="P8" s="74"/>
      <c r="Q8" s="74"/>
      <c r="R8" s="74"/>
      <c r="S8" s="74"/>
      <c r="T8" s="74"/>
      <c r="U8" s="74"/>
      <c r="V8" s="5"/>
      <c r="W8" s="5"/>
      <c r="X8" s="5"/>
      <c r="Y8" s="5"/>
      <c r="Z8" s="5"/>
      <c r="AA8" s="5"/>
      <c r="AB8" s="5"/>
      <c r="AC8" s="5"/>
      <c r="AD8" s="5"/>
    </row>
    <row r="9" spans="1:37" x14ac:dyDescent="0.2">
      <c r="B9"/>
      <c r="C9" s="7"/>
      <c r="D9" s="5"/>
      <c r="E9" s="50"/>
      <c r="F9" s="5"/>
      <c r="G9" s="5"/>
      <c r="H9" s="5"/>
      <c r="I9" s="5"/>
      <c r="J9" s="5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5"/>
      <c r="W9" s="5"/>
      <c r="X9" s="5"/>
      <c r="Y9" s="5"/>
      <c r="Z9" s="5"/>
      <c r="AA9" s="5"/>
      <c r="AB9" s="5"/>
      <c r="AC9" s="5"/>
      <c r="AD9" s="5"/>
    </row>
    <row r="10" spans="1:37" x14ac:dyDescent="0.2">
      <c r="B10"/>
      <c r="C10" s="7"/>
      <c r="D10" s="5"/>
      <c r="E10" s="50"/>
      <c r="F10" s="5"/>
      <c r="G10" s="5"/>
      <c r="H10" s="5"/>
      <c r="I10" s="5"/>
      <c r="J10" s="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5"/>
      <c r="W10" s="5"/>
      <c r="X10" s="5"/>
      <c r="Y10" s="5"/>
      <c r="Z10" s="5"/>
      <c r="AA10" s="5"/>
      <c r="AB10" s="5"/>
      <c r="AC10" s="5"/>
      <c r="AD10" s="5"/>
    </row>
    <row r="11" spans="1:37" x14ac:dyDescent="0.2">
      <c r="B11" s="9"/>
      <c r="C11" s="7"/>
      <c r="D11" s="5"/>
      <c r="E11" s="5"/>
      <c r="F11" s="5"/>
      <c r="G11" s="10" t="s">
        <v>12</v>
      </c>
      <c r="H11" s="10"/>
      <c r="I11" s="5"/>
      <c r="J11" s="5"/>
      <c r="K11" s="5"/>
      <c r="L11" s="5"/>
      <c r="M11" s="11"/>
      <c r="N11" s="5"/>
      <c r="O11" s="5"/>
      <c r="P11" s="5"/>
      <c r="Q11" s="5"/>
      <c r="R11" s="5"/>
      <c r="S11" s="12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7" ht="15" thickBot="1" x14ac:dyDescent="0.25"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7" s="29" customFormat="1" ht="133.5" thickBot="1" x14ac:dyDescent="0.4">
      <c r="A13" s="51" t="s">
        <v>13</v>
      </c>
      <c r="B13" s="52" t="s">
        <v>14</v>
      </c>
      <c r="C13" s="40" t="s">
        <v>15</v>
      </c>
      <c r="D13" s="41" t="s">
        <v>16</v>
      </c>
      <c r="E13" s="41" t="s">
        <v>17</v>
      </c>
      <c r="F13" s="40" t="s">
        <v>18</v>
      </c>
      <c r="G13" s="40" t="s">
        <v>19</v>
      </c>
      <c r="H13" s="41" t="s">
        <v>20</v>
      </c>
      <c r="I13" s="41" t="s">
        <v>21</v>
      </c>
      <c r="J13" s="41" t="s">
        <v>22</v>
      </c>
      <c r="K13" s="72" t="s">
        <v>23</v>
      </c>
      <c r="L13" s="72" t="s">
        <v>24</v>
      </c>
      <c r="M13" s="41" t="s">
        <v>25</v>
      </c>
      <c r="N13" s="41" t="s">
        <v>26</v>
      </c>
      <c r="O13" s="41"/>
      <c r="P13" s="41" t="s">
        <v>27</v>
      </c>
      <c r="Q13" s="40" t="s">
        <v>28</v>
      </c>
      <c r="R13" s="40" t="s">
        <v>29</v>
      </c>
      <c r="S13" s="40" t="s">
        <v>30</v>
      </c>
      <c r="T13" s="40" t="s">
        <v>31</v>
      </c>
      <c r="U13" s="40" t="s">
        <v>32</v>
      </c>
      <c r="V13" s="40" t="s">
        <v>33</v>
      </c>
      <c r="W13" s="40" t="s">
        <v>34</v>
      </c>
      <c r="X13" s="40" t="s">
        <v>35</v>
      </c>
      <c r="Y13" s="40" t="s">
        <v>36</v>
      </c>
      <c r="Z13" s="40" t="s">
        <v>37</v>
      </c>
      <c r="AA13" s="40" t="s">
        <v>38</v>
      </c>
      <c r="AB13" s="40" t="s">
        <v>39</v>
      </c>
      <c r="AC13" s="40" t="s">
        <v>40</v>
      </c>
      <c r="AD13" s="40" t="s">
        <v>41</v>
      </c>
      <c r="AE13" s="40" t="s">
        <v>42</v>
      </c>
      <c r="AF13" s="40" t="s">
        <v>43</v>
      </c>
      <c r="AG13" s="42" t="s">
        <v>44</v>
      </c>
      <c r="AH13" s="43"/>
      <c r="AI13" s="43"/>
      <c r="AJ13" s="43"/>
      <c r="AK13" s="43"/>
    </row>
    <row r="14" spans="1:37" s="14" customFormat="1" x14ac:dyDescent="0.2">
      <c r="A14" s="122" t="s">
        <v>45</v>
      </c>
      <c r="B14" s="138">
        <v>4238.41</v>
      </c>
      <c r="C14" s="123" t="s">
        <v>46</v>
      </c>
      <c r="D14" s="124" t="s">
        <v>46</v>
      </c>
      <c r="E14" s="124" t="s">
        <v>46</v>
      </c>
      <c r="F14" s="123" t="s">
        <v>46</v>
      </c>
      <c r="G14" s="123" t="s">
        <v>46</v>
      </c>
      <c r="H14" s="124" t="s">
        <v>46</v>
      </c>
      <c r="I14" s="124" t="s">
        <v>46</v>
      </c>
      <c r="J14" s="124" t="s">
        <v>46</v>
      </c>
      <c r="K14" s="125" t="s">
        <v>46</v>
      </c>
      <c r="L14" s="125" t="s">
        <v>46</v>
      </c>
      <c r="M14" s="126" t="s">
        <v>47</v>
      </c>
      <c r="N14" s="127" t="s">
        <v>48</v>
      </c>
      <c r="O14" s="124" t="s">
        <v>46</v>
      </c>
      <c r="P14" s="125" t="s">
        <v>46</v>
      </c>
      <c r="Q14" s="128" t="s">
        <v>46</v>
      </c>
      <c r="R14" s="128" t="s">
        <v>46</v>
      </c>
      <c r="S14" s="129" t="s">
        <v>46</v>
      </c>
      <c r="T14" s="123" t="s">
        <v>46</v>
      </c>
      <c r="U14" s="123" t="s">
        <v>46</v>
      </c>
      <c r="V14" s="130" t="s">
        <v>46</v>
      </c>
      <c r="W14" s="123" t="s">
        <v>46</v>
      </c>
      <c r="X14" s="123" t="s">
        <v>46</v>
      </c>
      <c r="Y14" s="123" t="s">
        <v>46</v>
      </c>
      <c r="Z14" s="123" t="s">
        <v>46</v>
      </c>
      <c r="AA14" s="123" t="s">
        <v>46</v>
      </c>
      <c r="AB14" s="123" t="s">
        <v>46</v>
      </c>
      <c r="AC14" s="123" t="s">
        <v>46</v>
      </c>
      <c r="AD14" s="123" t="s">
        <v>46</v>
      </c>
      <c r="AE14" s="131" t="s">
        <v>46</v>
      </c>
      <c r="AF14" s="131" t="s">
        <v>46</v>
      </c>
      <c r="AG14" s="132"/>
      <c r="AH14" s="13"/>
      <c r="AI14" s="13"/>
      <c r="AJ14" s="13"/>
      <c r="AK14" s="13"/>
    </row>
    <row r="15" spans="1:37" s="14" customFormat="1" ht="42.75" x14ac:dyDescent="0.2">
      <c r="A15" s="105"/>
      <c r="B15" s="138">
        <v>4622.34</v>
      </c>
      <c r="C15" s="94">
        <f>IF(B14="","",(IF(B15="","",ABS(B14-B15))))</f>
        <v>383.93000000000029</v>
      </c>
      <c r="D15" s="139">
        <v>33.9</v>
      </c>
      <c r="E15" s="95"/>
      <c r="F15" s="94">
        <f t="shared" ref="F15:F55" si="0">IF(AND(ISBLANK(B15),ISBLANK(E15)),"",IF(OR(ISNUMBER(B14),ISNUMBER(E15)),IF(ISBLANK(E15),$E$4*$E$5*D15*C15/43560,$E$4*$E$5*E15/43560),""))</f>
        <v>0.64090209128304165</v>
      </c>
      <c r="G15" s="94">
        <f>IF(AND(ISBLANK(B15),ISBLANK(E15)),"",IF(OR(ISNUMBER(B14),ISNUMBER(E15)),IF(OR(AD14="",AD14=" -------------"),F15,F15+AD14),F15))</f>
        <v>0.64090209128304165</v>
      </c>
      <c r="H15" s="106">
        <v>0.02</v>
      </c>
      <c r="I15" s="106">
        <v>0.02</v>
      </c>
      <c r="J15" s="88" t="s">
        <v>49</v>
      </c>
      <c r="K15" s="111">
        <f>IF(F15="","",(VLOOKUP(J15,'VlookupTables (DO NOT DELETE)'!$B$5:$D$16,2,FALSE)))</f>
        <v>1.67</v>
      </c>
      <c r="L15" s="111">
        <f>IF(F15="","",VLOOKUP(J15,'VlookupTables (DO NOT DELETE)'!$B$5:$D$16,3,FALSE))</f>
        <v>2</v>
      </c>
      <c r="M15" s="90" t="s">
        <v>50</v>
      </c>
      <c r="N15" s="91" t="str">
        <f>IF(OR(M15="Interstate, Principal, Minor Arterial, or Divided",M15="Collector and Local Streets"),"Enter Speed (mph) ---------------&gt;",IF(M15="Roundabouts","Applicable to all speeds, Leave Blank   -------------------------&gt;",IF(M15="Restricted Turning Lanes","With Stop sign or signalized intersection?  Input YES or NO -&gt;",IF(M15="Ferry Terminals","Applicable to all speeds, Leave Blank   --------------------&gt;",""))))</f>
        <v>With Stop sign or signalized intersection?  Input YES or NO -&gt;</v>
      </c>
      <c r="O15" s="113" t="s">
        <v>51</v>
      </c>
      <c r="P15" s="92" t="str">
        <f>IF(M15="","",IF(M15="Interstate, Principal, Minor Arterial, or Divided",IF(O15&lt;45,"Shoulder + 2 feet","Shoulder"),IF(M15="Collector and Local Streets",IF(O15&lt;45,"Shoulder + 1/2 Driving Lane","Shoulder"),IF(M15="Roundabouts","Maintain at least 10 feet of continuous driving lane that is free of water",IF(M15="Restricted Turning Lanes",IF(O15="YES","Shoulder + 1/2 Driving Lane","Shoulder"),IF(M15="Ferry Terminals","Driving Lane"))))))</f>
        <v>Shoulder</v>
      </c>
      <c r="Q15" s="116">
        <v>12</v>
      </c>
      <c r="R15" s="116">
        <v>4</v>
      </c>
      <c r="S15" s="117">
        <f>IF(P15="Shoulder + 2 feet",R15+2,IF(P15="Shoulder",R15,IF(P15="Shoulder + 1/2 Driving Lane",R15+0.5*Q15,IF(P15="Driving Lane",Q15,IF(P15="1/2 Driving Lane",0.5*Q15,IF(P15="Maintain at least 10 feet of continuous driving lane that is free of water",Q15+R15-10,""))))))</f>
        <v>4</v>
      </c>
      <c r="T15" s="117">
        <f t="shared" ref="T15:T55" si="1">IF(F15="","",(((G15*V15)/(0.56*(I15^1.67)*(H15^0.5)))^0.375))</f>
        <v>5.3834193062273084</v>
      </c>
      <c r="U15" s="117">
        <f>IF(F15="","",IF(I15=0,"",(T15*I15*12)))</f>
        <v>1.2920206334945541</v>
      </c>
      <c r="V15" s="115" t="str">
        <f>IF(F15="","","0.016")</f>
        <v>0.016</v>
      </c>
      <c r="W15" s="118">
        <f t="shared" ref="W15:W55" si="2">IF(F15="","",((1.11/V15)*(H15^0.5)*(I15^0.67)*(T15^0.67)))</f>
        <v>2.2040279121659734</v>
      </c>
      <c r="X15" s="117">
        <f t="shared" ref="X15:X55" si="3">IF(F15="","",IF(K15&lt;T15,((1-(1-K15/T15)^2.67)),"1.00"))</f>
        <v>0.62900236467018167</v>
      </c>
      <c r="Y15" s="117">
        <f>IF(F15="","",VLOOKUP(J15,'VlookupTables (DO NOT DELETE)'!$B$5:$E$16,4,FALSE))</f>
        <v>4.5999999999999996</v>
      </c>
      <c r="Z15" s="117">
        <f t="shared" ref="Z15:Z55" si="4">IF(F15="","",IF(X15&gt;0,IF(1-(0.09*(W15-Y15))&gt;1,1,1-(0.09*(W15-Y15))),"0.00"))</f>
        <v>1</v>
      </c>
      <c r="AA15" s="117">
        <f t="shared" ref="AA15:AA55" si="5">IF(F15="","",IF(((1/(1+((0.15*W15^1.8)/(I15*L15^2.3)))))&gt;1,"1.00",(1/(1+((0.15*W15^1.8)/(I15*L15^2.3))))))</f>
        <v>0.13667559746556091</v>
      </c>
      <c r="AB15" s="117">
        <f t="shared" ref="AB15:AB55" si="6">IF(F15="","",IF(Z15*X15+AA15*(1-X15)&gt;1,"1.00",Z15*X15+AA15*(1-X15)))</f>
        <v>0.67970868813719487</v>
      </c>
      <c r="AC15" s="117">
        <f t="shared" ref="AC15:AC55" si="7">IF(F15="","",(G15*AB15))</f>
        <v>0.43562671969038097</v>
      </c>
      <c r="AD15" s="117">
        <f t="shared" ref="AD15:AD55" si="8">IF(F15="","",(G15-AC15))</f>
        <v>0.20527537159266068</v>
      </c>
      <c r="AE15" s="93" t="str">
        <f>IF(ISNUMBER(F15),IF(AND((B15=""),(E15="")),"",IF(T15&gt;S15,"Need to Decrease Zd","Zd Allowable &gt; Zd Design")),"")</f>
        <v>Need to Decrease Zd</v>
      </c>
      <c r="AF15" s="93" t="str">
        <f>IF(B15="","",IF(B16="",IF(AD15&gt;0.1,"Need to Reduce Qbp","Qbp &lt; 0.1 CFS"),""))</f>
        <v/>
      </c>
      <c r="AG15" s="53"/>
      <c r="AH15" s="13"/>
      <c r="AI15" s="13"/>
      <c r="AJ15" s="13"/>
      <c r="AK15" s="13"/>
    </row>
    <row r="16" spans="1:37" s="14" customFormat="1" ht="42.75" x14ac:dyDescent="0.2">
      <c r="A16" s="105"/>
      <c r="B16" s="138">
        <v>4693.1000000000004</v>
      </c>
      <c r="C16" s="94">
        <f t="shared" ref="C16:C55" si="9">IF(B15="","",(IF(B16="","",ABS(B15-B16))))</f>
        <v>70.760000000000218</v>
      </c>
      <c r="D16" s="139">
        <v>32.590000000000003</v>
      </c>
      <c r="E16" s="95"/>
      <c r="F16" s="94">
        <f t="shared" si="0"/>
        <v>0.11355653345129833</v>
      </c>
      <c r="G16" s="94">
        <f t="shared" ref="G16:G55" si="10">IF(AND(ISBLANK(B16),ISBLANK(E16)),"",IF(OR(ISNUMBER(B15),ISNUMBER(E16)),IF(OR(AD15="",AD15=" -------------"),F16,F16+AD15),F16))</f>
        <v>0.31883190504395903</v>
      </c>
      <c r="H16" s="106">
        <v>0.02</v>
      </c>
      <c r="I16" s="106">
        <v>0.02</v>
      </c>
      <c r="J16" s="88" t="s">
        <v>49</v>
      </c>
      <c r="K16" s="111">
        <f>IF(F16="","",(VLOOKUP(J16,'VlookupTables (DO NOT DELETE)'!$B$5:$D$16,2,FALSE)))</f>
        <v>1.67</v>
      </c>
      <c r="L16" s="111">
        <f>IF(F16="","",VLOOKUP(J16,'VlookupTables (DO NOT DELETE)'!$B$5:$D$16,3,FALSE))</f>
        <v>2</v>
      </c>
      <c r="M16" s="90" t="s">
        <v>52</v>
      </c>
      <c r="N16" s="91" t="str">
        <f t="shared" ref="N16:N55" si="11">IF(OR(M16="Interstate, Principal, Minor Arterial, or Divided",M16="Collector and Local Streets"),"Enter Speed (mph) ---------------&gt;",IF(M16="Roundabouts","Applicable to all speeds, Leave Blank   -------------------------&gt;",IF(M16="Restricted Turning Lanes","With Stop sign or signalized intersection?  Input YES or NO -&gt;",IF(M16="Ferry Terminals","Applicable to all speeds, Leave Blank   --------------------&gt;",""))))</f>
        <v>Applicable to all speeds, Leave Blank   -------------------------&gt;</v>
      </c>
      <c r="O16" s="113">
        <v>25</v>
      </c>
      <c r="P16" s="92" t="str">
        <f t="shared" ref="P16:P55" si="12">IF(M16="","",IF(M16="Interstate, Principal, Minor Arterial, or Divided",IF(O16&lt;45,"Shoulder + 2 feet","Shoulder"),IF(M16="Collector and Local Streets",IF(O16&lt;45,"Shoulder + 1/2 Driving Lane","Shoulder"),IF(M16="Roundabouts","Maintain at least 10 feet of continuous driving lane that is free of water",IF(M16="Restricted Turning Lanes",IF(O16="YES","Shoulder + 1/2 Driving Lane","Shoulder"),IF(M16="Ferry Terminals","Driving Lane"))))))</f>
        <v>Maintain at least 10 feet of continuous driving lane that is free of water</v>
      </c>
      <c r="Q16" s="116">
        <v>12</v>
      </c>
      <c r="R16" s="116">
        <v>8</v>
      </c>
      <c r="S16" s="117">
        <f t="shared" ref="S16:S55" si="13">IF(P16="Shoulder + 2 feet",R16+2,IF(P16="Shoulder",R16,IF(P16="Shoulder + 1/2 Driving Lane",R16+0.5*Q16,IF(P16="Driving Lane",Q16,IF(P16="1/2 Driving Lane",0.5*Q16,IF(P16="Maintain at least 10 feet of continuous driving lane that is free of water",Q16+R16-10,""))))))</f>
        <v>10</v>
      </c>
      <c r="T16" s="117">
        <f t="shared" si="1"/>
        <v>4.1433058167623509</v>
      </c>
      <c r="U16" s="117">
        <f t="shared" ref="U16:U55" si="14">IF(F16="","",IF(I16=0,"",(T16*I16*12)))</f>
        <v>0.99439339602296417</v>
      </c>
      <c r="V16" s="115" t="str">
        <f t="shared" ref="V16:V55" si="15">IF(F16="","","0.016")</f>
        <v>0.016</v>
      </c>
      <c r="W16" s="118">
        <f t="shared" si="2"/>
        <v>1.8493988112980477</v>
      </c>
      <c r="X16" s="117">
        <f t="shared" si="3"/>
        <v>0.74780567250955188</v>
      </c>
      <c r="Y16" s="117">
        <f>IF(F16="","",VLOOKUP(J16,'VlookupTables (DO NOT DELETE)'!$B$5:$E$16,4,FALSE))</f>
        <v>4.5999999999999996</v>
      </c>
      <c r="Z16" s="117">
        <f t="shared" si="4"/>
        <v>1</v>
      </c>
      <c r="AA16" s="117">
        <f t="shared" si="5"/>
        <v>0.17837241922632369</v>
      </c>
      <c r="AB16" s="117">
        <f t="shared" si="6"/>
        <v>0.79279018481917884</v>
      </c>
      <c r="AC16" s="117">
        <f t="shared" si="7"/>
        <v>0.25276680492605114</v>
      </c>
      <c r="AD16" s="117">
        <f t="shared" si="8"/>
        <v>6.6065100117907893E-2</v>
      </c>
      <c r="AE16" s="93" t="str">
        <f t="shared" ref="AE16:AE55" si="16">IF(ISNUMBER(F16),IF(AND((B16=""),(E16="")),"",IF(T16&gt;S16,"Need to Decrease Zd","Zd Allowable &gt; Zd Design")),"")</f>
        <v>Zd Allowable &gt; Zd Design</v>
      </c>
      <c r="AF16" s="93" t="str">
        <f t="shared" ref="AF16:AF55" si="17">IF(B16="","",IF(B17="",IF(AD16&gt;0.1,"Need to Reduce Qbp","Qbp &lt; 0.1 CFS"),""))</f>
        <v/>
      </c>
      <c r="AG16" s="53"/>
      <c r="AH16" s="13"/>
      <c r="AI16" s="13"/>
      <c r="AJ16" s="13"/>
      <c r="AK16" s="13"/>
    </row>
    <row r="17" spans="1:37" s="14" customFormat="1" ht="42.75" x14ac:dyDescent="0.2">
      <c r="A17" s="105"/>
      <c r="B17" s="138">
        <v>4700.79</v>
      </c>
      <c r="C17" s="94">
        <f t="shared" si="9"/>
        <v>7.6899999999995998</v>
      </c>
      <c r="D17" s="139">
        <v>32.89</v>
      </c>
      <c r="E17" s="95"/>
      <c r="F17" s="94">
        <f t="shared" si="0"/>
        <v>1.2454610636132016E-2</v>
      </c>
      <c r="G17" s="94">
        <f t="shared" si="10"/>
        <v>7.8519710754039906E-2</v>
      </c>
      <c r="H17" s="106">
        <v>0.02</v>
      </c>
      <c r="I17" s="106">
        <v>0.02</v>
      </c>
      <c r="J17" s="88" t="s">
        <v>49</v>
      </c>
      <c r="K17" s="111">
        <f>IF(F17="","",(VLOOKUP(J17,'VlookupTables (DO NOT DELETE)'!$B$5:$D$16,2,FALSE)))</f>
        <v>1.67</v>
      </c>
      <c r="L17" s="111">
        <f>IF(F17="","",VLOOKUP(J17,'VlookupTables (DO NOT DELETE)'!$B$5:$D$16,3,FALSE))</f>
        <v>2</v>
      </c>
      <c r="M17" s="90" t="s">
        <v>52</v>
      </c>
      <c r="N17" s="91" t="str">
        <f t="shared" si="11"/>
        <v>Applicable to all speeds, Leave Blank   -------------------------&gt;</v>
      </c>
      <c r="O17" s="113">
        <v>25</v>
      </c>
      <c r="P17" s="92" t="str">
        <f t="shared" si="12"/>
        <v>Maintain at least 10 feet of continuous driving lane that is free of water</v>
      </c>
      <c r="Q17" s="116">
        <v>12</v>
      </c>
      <c r="R17" s="116">
        <v>8</v>
      </c>
      <c r="S17" s="117">
        <f t="shared" si="13"/>
        <v>10</v>
      </c>
      <c r="T17" s="117">
        <f t="shared" si="1"/>
        <v>2.4497870443849368</v>
      </c>
      <c r="U17" s="117">
        <f t="shared" si="14"/>
        <v>0.58794889065238487</v>
      </c>
      <c r="V17" s="115" t="str">
        <f t="shared" si="15"/>
        <v>0.016</v>
      </c>
      <c r="W17" s="118">
        <f t="shared" si="2"/>
        <v>1.3005410793982319</v>
      </c>
      <c r="X17" s="94">
        <f t="shared" si="3"/>
        <v>0.95294526731659912</v>
      </c>
      <c r="Y17" s="117">
        <f>IF(F17="","",VLOOKUP(J17,'VlookupTables (DO NOT DELETE)'!$B$5:$E$16,4,FALSE))</f>
        <v>4.5999999999999996</v>
      </c>
      <c r="Z17" s="117">
        <f t="shared" si="4"/>
        <v>1</v>
      </c>
      <c r="AA17" s="117">
        <f t="shared" si="5"/>
        <v>0.29035321158907346</v>
      </c>
      <c r="AB17" s="117">
        <f t="shared" si="6"/>
        <v>0.96660776007168991</v>
      </c>
      <c r="AC17" s="117">
        <f t="shared" si="7"/>
        <v>7.5897761733439498E-2</v>
      </c>
      <c r="AD17" s="117">
        <f t="shared" si="8"/>
        <v>2.6219490206004087E-3</v>
      </c>
      <c r="AE17" s="93" t="str">
        <f t="shared" si="16"/>
        <v>Zd Allowable &gt; Zd Design</v>
      </c>
      <c r="AF17" s="93" t="str">
        <f t="shared" si="17"/>
        <v/>
      </c>
      <c r="AG17" s="53"/>
      <c r="AH17" s="13"/>
      <c r="AI17" s="13"/>
      <c r="AJ17" s="13"/>
      <c r="AK17" s="13"/>
    </row>
    <row r="18" spans="1:37" s="14" customFormat="1" ht="42.75" x14ac:dyDescent="0.2">
      <c r="A18" s="105"/>
      <c r="B18" s="138">
        <v>4880.68</v>
      </c>
      <c r="C18" s="94">
        <f t="shared" si="9"/>
        <v>179.89000000000033</v>
      </c>
      <c r="D18" s="139">
        <v>33.9</v>
      </c>
      <c r="E18" s="95"/>
      <c r="F18" s="94">
        <f t="shared" si="0"/>
        <v>0.30029400463862288</v>
      </c>
      <c r="G18" s="94">
        <f t="shared" si="10"/>
        <v>0.3029159536592233</v>
      </c>
      <c r="H18" s="106">
        <v>0.02</v>
      </c>
      <c r="I18" s="106">
        <v>0.02</v>
      </c>
      <c r="J18" s="88" t="s">
        <v>49</v>
      </c>
      <c r="K18" s="111">
        <f>IF(F18="","",(VLOOKUP(J18,'VlookupTables (DO NOT DELETE)'!$B$5:$D$16,2,FALSE)))</f>
        <v>1.67</v>
      </c>
      <c r="L18" s="111">
        <f>IF(F18="","",VLOOKUP(J18,'VlookupTables (DO NOT DELETE)'!$B$5:$D$16,3,FALSE))</f>
        <v>2</v>
      </c>
      <c r="M18" s="90" t="s">
        <v>52</v>
      </c>
      <c r="N18" s="91" t="str">
        <f t="shared" si="11"/>
        <v>Applicable to all speeds, Leave Blank   -------------------------&gt;</v>
      </c>
      <c r="O18" s="113">
        <v>25</v>
      </c>
      <c r="P18" s="92" t="str">
        <f t="shared" si="12"/>
        <v>Maintain at least 10 feet of continuous driving lane that is free of water</v>
      </c>
      <c r="Q18" s="116">
        <v>12</v>
      </c>
      <c r="R18" s="116">
        <v>8</v>
      </c>
      <c r="S18" s="117">
        <f t="shared" si="13"/>
        <v>10</v>
      </c>
      <c r="T18" s="117">
        <f t="shared" si="1"/>
        <v>4.0645000149347439</v>
      </c>
      <c r="U18" s="117">
        <f t="shared" si="14"/>
        <v>0.97548000358433851</v>
      </c>
      <c r="V18" s="115" t="str">
        <f t="shared" si="15"/>
        <v>0.016</v>
      </c>
      <c r="W18" s="118">
        <f t="shared" si="2"/>
        <v>1.8257565518552383</v>
      </c>
      <c r="X18" s="117">
        <f t="shared" si="3"/>
        <v>0.75652487471050467</v>
      </c>
      <c r="Y18" s="117">
        <f>IF(F18="","",VLOOKUP(J18,'VlookupTables (DO NOT DELETE)'!$B$5:$E$16,4,FALSE))</f>
        <v>4.5999999999999996</v>
      </c>
      <c r="Z18" s="117">
        <f t="shared" si="4"/>
        <v>1</v>
      </c>
      <c r="AA18" s="117">
        <f t="shared" si="5"/>
        <v>0.18179183507437291</v>
      </c>
      <c r="AB18" s="117">
        <f t="shared" si="6"/>
        <v>0.80078666453184488</v>
      </c>
      <c r="AC18" s="117">
        <f t="shared" si="7"/>
        <v>0.24257105616425231</v>
      </c>
      <c r="AD18" s="117">
        <f t="shared" si="8"/>
        <v>6.0344897494970989E-2</v>
      </c>
      <c r="AE18" s="93" t="str">
        <f t="shared" si="16"/>
        <v>Zd Allowable &gt; Zd Design</v>
      </c>
      <c r="AF18" s="93" t="str">
        <f t="shared" si="17"/>
        <v/>
      </c>
      <c r="AG18" s="53"/>
      <c r="AH18" s="13"/>
      <c r="AI18" s="13"/>
      <c r="AJ18" s="13"/>
      <c r="AK18" s="13"/>
    </row>
    <row r="19" spans="1:37" s="14" customFormat="1" ht="42.75" x14ac:dyDescent="0.2">
      <c r="A19" s="105"/>
      <c r="B19" s="138">
        <v>4982.5200000000004</v>
      </c>
      <c r="C19" s="94">
        <f t="shared" si="9"/>
        <v>101.84000000000015</v>
      </c>
      <c r="D19" s="139">
        <v>80.88</v>
      </c>
      <c r="E19" s="96"/>
      <c r="F19" s="94">
        <f t="shared" si="0"/>
        <v>0.4056014275279497</v>
      </c>
      <c r="G19" s="94">
        <f t="shared" si="10"/>
        <v>0.46594632502292066</v>
      </c>
      <c r="H19" s="106">
        <v>0.02</v>
      </c>
      <c r="I19" s="106">
        <v>0.02</v>
      </c>
      <c r="J19" s="88" t="s">
        <v>49</v>
      </c>
      <c r="K19" s="111">
        <f>IF(F19="","",(VLOOKUP(J19,'VlookupTables (DO NOT DELETE)'!$B$5:$D$16,2,FALSE)))</f>
        <v>1.67</v>
      </c>
      <c r="L19" s="111">
        <f>IF(F19="","",VLOOKUP(J19,'VlookupTables (DO NOT DELETE)'!$B$5:$D$16,3,FALSE))</f>
        <v>2</v>
      </c>
      <c r="M19" s="90" t="s">
        <v>52</v>
      </c>
      <c r="N19" s="91" t="str">
        <f t="shared" si="11"/>
        <v>Applicable to all speeds, Leave Blank   -------------------------&gt;</v>
      </c>
      <c r="O19" s="113">
        <v>25</v>
      </c>
      <c r="P19" s="92" t="str">
        <f t="shared" si="12"/>
        <v>Maintain at least 10 feet of continuous driving lane that is free of water</v>
      </c>
      <c r="Q19" s="116">
        <v>12</v>
      </c>
      <c r="R19" s="116">
        <v>8</v>
      </c>
      <c r="S19" s="117">
        <f t="shared" si="13"/>
        <v>10</v>
      </c>
      <c r="T19" s="117">
        <f t="shared" si="1"/>
        <v>4.7768024775653579</v>
      </c>
      <c r="U19" s="117">
        <f t="shared" si="14"/>
        <v>1.1464325946156859</v>
      </c>
      <c r="V19" s="115" t="str">
        <f t="shared" si="15"/>
        <v>0.016</v>
      </c>
      <c r="W19" s="118">
        <f t="shared" si="2"/>
        <v>2.0343706000486597</v>
      </c>
      <c r="X19" s="117">
        <f t="shared" si="3"/>
        <v>0.68291121669544719</v>
      </c>
      <c r="Y19" s="117">
        <f>IF(F19="","",VLOOKUP(J19,'VlookupTables (DO NOT DELETE)'!$B$5:$E$16,4,FALSE))</f>
        <v>4.5999999999999996</v>
      </c>
      <c r="Z19" s="117">
        <f t="shared" si="4"/>
        <v>1</v>
      </c>
      <c r="AA19" s="117">
        <f t="shared" si="5"/>
        <v>0.15459589299390472</v>
      </c>
      <c r="AB19" s="117">
        <f t="shared" si="6"/>
        <v>0.73193184030876524</v>
      </c>
      <c r="AC19" s="117">
        <f t="shared" si="7"/>
        <v>0.34104095115913241</v>
      </c>
      <c r="AD19" s="117">
        <f t="shared" si="8"/>
        <v>0.12490537386378825</v>
      </c>
      <c r="AE19" s="93" t="str">
        <f t="shared" si="16"/>
        <v>Zd Allowable &gt; Zd Design</v>
      </c>
      <c r="AF19" s="93" t="str">
        <f t="shared" si="17"/>
        <v/>
      </c>
      <c r="AG19" s="53"/>
      <c r="AH19" s="13"/>
      <c r="AI19" s="13"/>
      <c r="AJ19" s="13"/>
      <c r="AK19" s="13"/>
    </row>
    <row r="20" spans="1:37" s="14" customFormat="1" ht="42.75" x14ac:dyDescent="0.2">
      <c r="A20" s="105"/>
      <c r="B20" s="138">
        <v>5160.01</v>
      </c>
      <c r="C20" s="94">
        <f t="shared" si="9"/>
        <v>177.48999999999978</v>
      </c>
      <c r="D20" s="139">
        <v>83.2</v>
      </c>
      <c r="E20" s="95"/>
      <c r="F20" s="94">
        <f t="shared" si="0"/>
        <v>0.72717201578796842</v>
      </c>
      <c r="G20" s="94">
        <f t="shared" si="10"/>
        <v>0.85207738965175661</v>
      </c>
      <c r="H20" s="106">
        <v>0.02</v>
      </c>
      <c r="I20" s="106">
        <v>0.02</v>
      </c>
      <c r="J20" s="88" t="s">
        <v>49</v>
      </c>
      <c r="K20" s="111">
        <f>IF(F20="","",(VLOOKUP(J20,'VlookupTables (DO NOT DELETE)'!$B$5:$D$16,2,FALSE)))</f>
        <v>1.67</v>
      </c>
      <c r="L20" s="111">
        <f>IF(F20="","",VLOOKUP(J20,'VlookupTables (DO NOT DELETE)'!$B$5:$D$16,3,FALSE))</f>
        <v>2</v>
      </c>
      <c r="M20" s="90" t="s">
        <v>52</v>
      </c>
      <c r="N20" s="91" t="str">
        <f t="shared" si="11"/>
        <v>Applicable to all speeds, Leave Blank   -------------------------&gt;</v>
      </c>
      <c r="O20" s="113">
        <v>25</v>
      </c>
      <c r="P20" s="92" t="str">
        <f t="shared" si="12"/>
        <v>Maintain at least 10 feet of continuous driving lane that is free of water</v>
      </c>
      <c r="Q20" s="116">
        <v>12</v>
      </c>
      <c r="R20" s="116">
        <v>8</v>
      </c>
      <c r="S20" s="117">
        <f t="shared" si="13"/>
        <v>10</v>
      </c>
      <c r="T20" s="117">
        <f t="shared" si="1"/>
        <v>5.9901950628764835</v>
      </c>
      <c r="U20" s="117">
        <f t="shared" si="14"/>
        <v>1.4376468150903561</v>
      </c>
      <c r="V20" s="115" t="str">
        <f t="shared" si="15"/>
        <v>0.016</v>
      </c>
      <c r="W20" s="118">
        <f t="shared" si="2"/>
        <v>2.3675193515336281</v>
      </c>
      <c r="X20" s="117">
        <f t="shared" si="3"/>
        <v>0.58214405534221414</v>
      </c>
      <c r="Y20" s="117">
        <f>IF(F20="","",VLOOKUP(J20,'VlookupTables (DO NOT DELETE)'!$B$5:$E$16,4,FALSE))</f>
        <v>4.5999999999999996</v>
      </c>
      <c r="Z20" s="117">
        <f t="shared" si="4"/>
        <v>1</v>
      </c>
      <c r="AA20" s="117">
        <f t="shared" si="5"/>
        <v>0.12217622402569328</v>
      </c>
      <c r="AB20" s="117">
        <f t="shared" si="6"/>
        <v>0.63319611684719146</v>
      </c>
      <c r="AC20" s="117">
        <f t="shared" si="7"/>
        <v>0.53953209438078353</v>
      </c>
      <c r="AD20" s="117">
        <f t="shared" si="8"/>
        <v>0.31254529527097308</v>
      </c>
      <c r="AE20" s="93" t="str">
        <f t="shared" si="16"/>
        <v>Zd Allowable &gt; Zd Design</v>
      </c>
      <c r="AF20" s="93" t="str">
        <f t="shared" si="17"/>
        <v/>
      </c>
      <c r="AG20" s="53"/>
      <c r="AH20" s="13"/>
      <c r="AI20" s="13"/>
      <c r="AJ20" s="13"/>
      <c r="AK20" s="13"/>
    </row>
    <row r="21" spans="1:37" s="14" customFormat="1" ht="42.75" x14ac:dyDescent="0.2">
      <c r="A21" s="105"/>
      <c r="B21" s="138">
        <v>5340.01</v>
      </c>
      <c r="C21" s="94">
        <f t="shared" si="9"/>
        <v>180</v>
      </c>
      <c r="D21" s="139">
        <v>86.87</v>
      </c>
      <c r="E21" s="95"/>
      <c r="F21" s="94">
        <f t="shared" si="0"/>
        <v>0.76998500606684783</v>
      </c>
      <c r="G21" s="94">
        <f t="shared" si="10"/>
        <v>1.0825303013378209</v>
      </c>
      <c r="H21" s="106">
        <v>0.02</v>
      </c>
      <c r="I21" s="106">
        <v>0.02</v>
      </c>
      <c r="J21" s="88" t="s">
        <v>49</v>
      </c>
      <c r="K21" s="111">
        <f>IF(F21="","",(VLOOKUP(J21,'VlookupTables (DO NOT DELETE)'!$B$5:$D$16,2,FALSE)))</f>
        <v>1.67</v>
      </c>
      <c r="L21" s="111">
        <f>IF(F21="","",VLOOKUP(J21,'VlookupTables (DO NOT DELETE)'!$B$5:$D$16,3,FALSE))</f>
        <v>2</v>
      </c>
      <c r="M21" s="90" t="s">
        <v>52</v>
      </c>
      <c r="N21" s="91" t="str">
        <f t="shared" si="11"/>
        <v>Applicable to all speeds, Leave Blank   -------------------------&gt;</v>
      </c>
      <c r="O21" s="113">
        <v>25</v>
      </c>
      <c r="P21" s="92" t="str">
        <f t="shared" si="12"/>
        <v>Maintain at least 10 feet of continuous driving lane that is free of water</v>
      </c>
      <c r="Q21" s="116">
        <v>12</v>
      </c>
      <c r="R21" s="116">
        <v>8</v>
      </c>
      <c r="S21" s="117">
        <f t="shared" si="13"/>
        <v>10</v>
      </c>
      <c r="T21" s="117">
        <f t="shared" si="1"/>
        <v>6.5527914687654434</v>
      </c>
      <c r="U21" s="117">
        <f t="shared" si="14"/>
        <v>1.5726699525037064</v>
      </c>
      <c r="V21" s="115" t="str">
        <f t="shared" si="15"/>
        <v>0.016</v>
      </c>
      <c r="W21" s="118">
        <f t="shared" si="2"/>
        <v>2.5142805970040794</v>
      </c>
      <c r="X21" s="117">
        <f t="shared" si="3"/>
        <v>0.5440831062797441</v>
      </c>
      <c r="Y21" s="117">
        <f>IF(F21="","",VLOOKUP(J21,'VlookupTables (DO NOT DELETE)'!$B$5:$E$16,4,FALSE))</f>
        <v>4.5999999999999996</v>
      </c>
      <c r="Z21" s="117">
        <f t="shared" si="4"/>
        <v>1</v>
      </c>
      <c r="AA21" s="117">
        <f t="shared" si="5"/>
        <v>0.11103221657527466</v>
      </c>
      <c r="AB21" s="117">
        <f t="shared" si="6"/>
        <v>0.59470456956361806</v>
      </c>
      <c r="AC21" s="117">
        <f t="shared" si="7"/>
        <v>0.64378571689668251</v>
      </c>
      <c r="AD21" s="117">
        <f t="shared" si="8"/>
        <v>0.4387445844411384</v>
      </c>
      <c r="AE21" s="93" t="str">
        <f t="shared" si="16"/>
        <v>Zd Allowable &gt; Zd Design</v>
      </c>
      <c r="AF21" s="93" t="str">
        <f t="shared" si="17"/>
        <v/>
      </c>
      <c r="AG21" s="53"/>
      <c r="AH21" s="13"/>
      <c r="AI21" s="13"/>
      <c r="AJ21" s="13"/>
      <c r="AK21" s="13"/>
    </row>
    <row r="22" spans="1:37" s="14" customFormat="1" ht="42.75" x14ac:dyDescent="0.2">
      <c r="A22" s="105"/>
      <c r="B22" s="138">
        <v>5520</v>
      </c>
      <c r="C22" s="94">
        <f t="shared" si="9"/>
        <v>179.98999999999978</v>
      </c>
      <c r="D22" s="139">
        <v>89.72</v>
      </c>
      <c r="E22" s="95"/>
      <c r="F22" s="94">
        <f t="shared" si="0"/>
        <v>0.79520221937183955</v>
      </c>
      <c r="G22" s="94">
        <f t="shared" si="10"/>
        <v>1.2339468038129779</v>
      </c>
      <c r="H22" s="106">
        <v>0.02</v>
      </c>
      <c r="I22" s="106">
        <v>0.02</v>
      </c>
      <c r="J22" s="88" t="s">
        <v>49</v>
      </c>
      <c r="K22" s="111">
        <f>IF(F22="","",(VLOOKUP(J22,'VlookupTables (DO NOT DELETE)'!$B$5:$D$16,2,FALSE)))</f>
        <v>1.67</v>
      </c>
      <c r="L22" s="111">
        <f>IF(F22="","",VLOOKUP(J22,'VlookupTables (DO NOT DELETE)'!$B$5:$D$16,3,FALSE))</f>
        <v>2</v>
      </c>
      <c r="M22" s="90" t="s">
        <v>52</v>
      </c>
      <c r="N22" s="91" t="str">
        <f t="shared" si="11"/>
        <v>Applicable to all speeds, Leave Blank   -------------------------&gt;</v>
      </c>
      <c r="O22" s="113">
        <v>25</v>
      </c>
      <c r="P22" s="92" t="str">
        <f t="shared" si="12"/>
        <v>Maintain at least 10 feet of continuous driving lane that is free of water</v>
      </c>
      <c r="Q22" s="116">
        <v>12</v>
      </c>
      <c r="R22" s="116">
        <v>8</v>
      </c>
      <c r="S22" s="117">
        <f t="shared" si="13"/>
        <v>10</v>
      </c>
      <c r="T22" s="117">
        <f t="shared" si="1"/>
        <v>6.8825201003959151</v>
      </c>
      <c r="U22" s="117">
        <f t="shared" si="14"/>
        <v>1.6518048240950196</v>
      </c>
      <c r="V22" s="115" t="str">
        <f t="shared" si="15"/>
        <v>0.016</v>
      </c>
      <c r="W22" s="118">
        <f t="shared" si="2"/>
        <v>2.5983575252146829</v>
      </c>
      <c r="X22" s="117">
        <f t="shared" si="3"/>
        <v>0.52386327664882615</v>
      </c>
      <c r="Y22" s="117">
        <f>IF(F22="","",VLOOKUP(J22,'VlookupTables (DO NOT DELETE)'!$B$5:$E$16,4,FALSE))</f>
        <v>4.5999999999999996</v>
      </c>
      <c r="Z22" s="117">
        <f t="shared" si="4"/>
        <v>1</v>
      </c>
      <c r="AA22" s="117">
        <f t="shared" si="5"/>
        <v>0.10532142555618541</v>
      </c>
      <c r="AB22" s="117">
        <f t="shared" si="6"/>
        <v>0.5740106751118228</v>
      </c>
      <c r="AC22" s="117">
        <f t="shared" si="7"/>
        <v>0.70829863790876346</v>
      </c>
      <c r="AD22" s="117">
        <f t="shared" si="8"/>
        <v>0.52564816590421448</v>
      </c>
      <c r="AE22" s="93" t="str">
        <f t="shared" si="16"/>
        <v>Zd Allowable &gt; Zd Design</v>
      </c>
      <c r="AF22" s="93" t="str">
        <f t="shared" si="17"/>
        <v/>
      </c>
      <c r="AG22" s="53"/>
      <c r="AH22" s="13"/>
      <c r="AI22" s="13"/>
      <c r="AJ22" s="13"/>
      <c r="AK22" s="13"/>
    </row>
    <row r="23" spans="1:37" s="14" customFormat="1" ht="42.75" x14ac:dyDescent="0.2">
      <c r="A23" s="105"/>
      <c r="B23" s="138">
        <v>5699.99</v>
      </c>
      <c r="C23" s="94">
        <f t="shared" si="9"/>
        <v>179.98999999999978</v>
      </c>
      <c r="D23" s="139">
        <v>91.58</v>
      </c>
      <c r="E23" s="95"/>
      <c r="F23" s="94">
        <f t="shared" si="0"/>
        <v>0.81168768669274471</v>
      </c>
      <c r="G23" s="94">
        <f t="shared" si="10"/>
        <v>1.3373358525969592</v>
      </c>
      <c r="H23" s="106">
        <v>0.02</v>
      </c>
      <c r="I23" s="106">
        <v>0.02</v>
      </c>
      <c r="J23" s="88" t="s">
        <v>49</v>
      </c>
      <c r="K23" s="111">
        <f>IF(F23="","",(VLOOKUP(J23,'VlookupTables (DO NOT DELETE)'!$B$5:$D$16,2,FALSE)))</f>
        <v>1.67</v>
      </c>
      <c r="L23" s="111">
        <f>IF(F23="","",VLOOKUP(J23,'VlookupTables (DO NOT DELETE)'!$B$5:$D$16,3,FALSE))</f>
        <v>2</v>
      </c>
      <c r="M23" s="90" t="s">
        <v>52</v>
      </c>
      <c r="N23" s="91" t="str">
        <f t="shared" si="11"/>
        <v>Applicable to all speeds, Leave Blank   -------------------------&gt;</v>
      </c>
      <c r="O23" s="113">
        <v>25</v>
      </c>
      <c r="P23" s="92" t="str">
        <f t="shared" si="12"/>
        <v>Maintain at least 10 feet of continuous driving lane that is free of water</v>
      </c>
      <c r="Q23" s="116">
        <v>12</v>
      </c>
      <c r="R23" s="116">
        <v>8</v>
      </c>
      <c r="S23" s="117">
        <f t="shared" si="13"/>
        <v>10</v>
      </c>
      <c r="T23" s="117">
        <f t="shared" si="1"/>
        <v>7.0933519268505583</v>
      </c>
      <c r="U23" s="117">
        <f t="shared" si="14"/>
        <v>1.7024044624441339</v>
      </c>
      <c r="V23" s="115" t="str">
        <f t="shared" si="15"/>
        <v>0.016</v>
      </c>
      <c r="W23" s="118">
        <f t="shared" si="2"/>
        <v>2.651420446002335</v>
      </c>
      <c r="X23" s="117">
        <f t="shared" si="3"/>
        <v>0.51166093513265387</v>
      </c>
      <c r="Y23" s="117">
        <f>IF(F23="","",VLOOKUP(J23,'VlookupTables (DO NOT DELETE)'!$B$5:$E$16,4,FALSE))</f>
        <v>4.5999999999999996</v>
      </c>
      <c r="Z23" s="117">
        <f t="shared" si="4"/>
        <v>1</v>
      </c>
      <c r="AA23" s="117">
        <f t="shared" si="5"/>
        <v>0.10194146901947583</v>
      </c>
      <c r="AB23" s="117">
        <f t="shared" si="6"/>
        <v>0.56144293678482826</v>
      </c>
      <c r="AC23" s="117">
        <f t="shared" si="7"/>
        <v>0.75083776854967899</v>
      </c>
      <c r="AD23" s="117">
        <f t="shared" si="8"/>
        <v>0.58649808404728021</v>
      </c>
      <c r="AE23" s="93" t="str">
        <f t="shared" si="16"/>
        <v>Zd Allowable &gt; Zd Design</v>
      </c>
      <c r="AF23" s="93" t="str">
        <f t="shared" si="17"/>
        <v/>
      </c>
      <c r="AG23" s="53"/>
      <c r="AH23" s="13"/>
      <c r="AI23" s="13"/>
      <c r="AJ23" s="13"/>
      <c r="AK23" s="13"/>
    </row>
    <row r="24" spans="1:37" s="14" customFormat="1" ht="42.75" x14ac:dyDescent="0.2">
      <c r="A24" s="105"/>
      <c r="B24" s="138">
        <v>5879.98</v>
      </c>
      <c r="C24" s="94">
        <f t="shared" si="9"/>
        <v>179.98999999999978</v>
      </c>
      <c r="D24" s="139">
        <v>92.41</v>
      </c>
      <c r="E24" s="95"/>
      <c r="F24" s="94">
        <f t="shared" si="0"/>
        <v>0.81904410490583701</v>
      </c>
      <c r="G24" s="94">
        <f t="shared" si="10"/>
        <v>1.4055421889531172</v>
      </c>
      <c r="H24" s="106">
        <v>0.02</v>
      </c>
      <c r="I24" s="106">
        <v>0.02</v>
      </c>
      <c r="J24" s="88" t="s">
        <v>49</v>
      </c>
      <c r="K24" s="111">
        <f>IF(F24="","",(VLOOKUP(J24,'VlookupTables (DO NOT DELETE)'!$B$5:$D$16,2,FALSE)))</f>
        <v>1.67</v>
      </c>
      <c r="L24" s="111">
        <f>IF(F24="","",VLOOKUP(J24,'VlookupTables (DO NOT DELETE)'!$B$5:$D$16,3,FALSE))</f>
        <v>2</v>
      </c>
      <c r="M24" s="90" t="s">
        <v>52</v>
      </c>
      <c r="N24" s="91" t="str">
        <f t="shared" si="11"/>
        <v>Applicable to all speeds, Leave Blank   -------------------------&gt;</v>
      </c>
      <c r="O24" s="113">
        <v>25</v>
      </c>
      <c r="P24" s="92" t="str">
        <f t="shared" si="12"/>
        <v>Maintain at least 10 feet of continuous driving lane that is free of water</v>
      </c>
      <c r="Q24" s="116">
        <v>12</v>
      </c>
      <c r="R24" s="116">
        <v>8</v>
      </c>
      <c r="S24" s="117">
        <f t="shared" si="13"/>
        <v>10</v>
      </c>
      <c r="T24" s="117">
        <f t="shared" si="1"/>
        <v>7.2269122524047678</v>
      </c>
      <c r="U24" s="117">
        <f t="shared" si="14"/>
        <v>1.7344589405771444</v>
      </c>
      <c r="V24" s="115" t="str">
        <f t="shared" si="15"/>
        <v>0.016</v>
      </c>
      <c r="W24" s="118">
        <f t="shared" si="2"/>
        <v>2.6847660958125821</v>
      </c>
      <c r="X24" s="117">
        <f t="shared" si="3"/>
        <v>0.50420559417434152</v>
      </c>
      <c r="Y24" s="117">
        <f>IF(F24="","",VLOOKUP(J24,'VlookupTables (DO NOT DELETE)'!$B$5:$E$16,4,FALSE))</f>
        <v>4.5999999999999996</v>
      </c>
      <c r="Z24" s="117">
        <f t="shared" si="4"/>
        <v>1</v>
      </c>
      <c r="AA24" s="117">
        <f t="shared" si="5"/>
        <v>9.9900286047692341E-2</v>
      </c>
      <c r="AB24" s="117">
        <f t="shared" si="6"/>
        <v>0.55373559713717047</v>
      </c>
      <c r="AC24" s="117">
        <f t="shared" si="7"/>
        <v>0.77829874330144</v>
      </c>
      <c r="AD24" s="117">
        <f t="shared" si="8"/>
        <v>0.62724344565167722</v>
      </c>
      <c r="AE24" s="93" t="str">
        <f t="shared" si="16"/>
        <v>Zd Allowable &gt; Zd Design</v>
      </c>
      <c r="AF24" s="93" t="str">
        <f t="shared" si="17"/>
        <v/>
      </c>
      <c r="AG24" s="54"/>
      <c r="AH24" s="13"/>
      <c r="AI24" s="13"/>
      <c r="AJ24" s="13"/>
      <c r="AK24" s="13"/>
    </row>
    <row r="25" spans="1:37" s="14" customFormat="1" ht="42.75" x14ac:dyDescent="0.2">
      <c r="A25" s="105"/>
      <c r="B25" s="138">
        <v>6047.98</v>
      </c>
      <c r="C25" s="94">
        <f t="shared" si="9"/>
        <v>168</v>
      </c>
      <c r="D25" s="139">
        <v>92.26</v>
      </c>
      <c r="E25" s="95"/>
      <c r="F25" s="94">
        <f t="shared" si="0"/>
        <v>0.76324272532610671</v>
      </c>
      <c r="G25" s="94">
        <f t="shared" si="10"/>
        <v>1.390486170977784</v>
      </c>
      <c r="H25" s="106">
        <v>0.02</v>
      </c>
      <c r="I25" s="106">
        <v>0.02</v>
      </c>
      <c r="J25" s="88" t="s">
        <v>49</v>
      </c>
      <c r="K25" s="111">
        <f>IF(F25="","",(VLOOKUP(J25,'VlookupTables (DO NOT DELETE)'!$B$5:$D$16,2,FALSE)))</f>
        <v>1.67</v>
      </c>
      <c r="L25" s="111">
        <f>IF(F25="","",VLOOKUP(J25,'VlookupTables (DO NOT DELETE)'!$B$5:$D$16,3,FALSE))</f>
        <v>2</v>
      </c>
      <c r="M25" s="90" t="s">
        <v>52</v>
      </c>
      <c r="N25" s="91" t="str">
        <f t="shared" si="11"/>
        <v>Applicable to all speeds, Leave Blank   -------------------------&gt;</v>
      </c>
      <c r="O25" s="113">
        <v>25</v>
      </c>
      <c r="P25" s="92" t="str">
        <f t="shared" si="12"/>
        <v>Maintain at least 10 feet of continuous driving lane that is free of water</v>
      </c>
      <c r="Q25" s="116">
        <v>12</v>
      </c>
      <c r="R25" s="116">
        <v>8</v>
      </c>
      <c r="S25" s="117">
        <f t="shared" si="13"/>
        <v>10</v>
      </c>
      <c r="T25" s="117">
        <f t="shared" si="1"/>
        <v>7.1977842894864983</v>
      </c>
      <c r="U25" s="117">
        <f t="shared" si="14"/>
        <v>1.7274682294767598</v>
      </c>
      <c r="V25" s="115" t="str">
        <f t="shared" si="15"/>
        <v>0.016</v>
      </c>
      <c r="W25" s="118">
        <f t="shared" si="2"/>
        <v>2.6775112559820942</v>
      </c>
      <c r="X25" s="117">
        <f t="shared" si="3"/>
        <v>0.50581389013289346</v>
      </c>
      <c r="Y25" s="117">
        <f>IF(F25="","",VLOOKUP(J25,'VlookupTables (DO NOT DELETE)'!$B$5:$E$16,4,FALSE))</f>
        <v>4.5999999999999996</v>
      </c>
      <c r="Z25" s="117">
        <f t="shared" si="4"/>
        <v>1</v>
      </c>
      <c r="AA25" s="117">
        <f t="shared" si="5"/>
        <v>0.10033910458026035</v>
      </c>
      <c r="AB25" s="117">
        <f t="shared" si="6"/>
        <v>0.55540008189296108</v>
      </c>
      <c r="AC25" s="117">
        <f t="shared" si="7"/>
        <v>0.7722761332320911</v>
      </c>
      <c r="AD25" s="117">
        <f t="shared" si="8"/>
        <v>0.61821003774569294</v>
      </c>
      <c r="AE25" s="93" t="str">
        <f t="shared" si="16"/>
        <v>Zd Allowable &gt; Zd Design</v>
      </c>
      <c r="AF25" s="93" t="str">
        <f t="shared" si="17"/>
        <v/>
      </c>
      <c r="AG25" s="53"/>
      <c r="AH25" s="13"/>
      <c r="AI25" s="13"/>
      <c r="AJ25" s="13"/>
      <c r="AK25" s="13"/>
    </row>
    <row r="26" spans="1:37" s="14" customFormat="1" ht="42.75" x14ac:dyDescent="0.2">
      <c r="A26" s="105"/>
      <c r="B26" s="138">
        <v>6091.08</v>
      </c>
      <c r="C26" s="94">
        <f t="shared" si="9"/>
        <v>43.100000000000364</v>
      </c>
      <c r="D26" s="139">
        <v>23.25</v>
      </c>
      <c r="E26" s="95"/>
      <c r="F26" s="94">
        <f t="shared" si="0"/>
        <v>4.9344660920816734E-2</v>
      </c>
      <c r="G26" s="94">
        <f t="shared" si="10"/>
        <v>0.66755469866650963</v>
      </c>
      <c r="H26" s="106">
        <v>0.02</v>
      </c>
      <c r="I26" s="106">
        <v>0.02</v>
      </c>
      <c r="J26" s="88" t="s">
        <v>49</v>
      </c>
      <c r="K26" s="111">
        <f>IF(F26="","",(VLOOKUP(J26,'VlookupTables (DO NOT DELETE)'!$B$5:$D$16,2,FALSE)))</f>
        <v>1.67</v>
      </c>
      <c r="L26" s="111">
        <f>IF(F26="","",VLOOKUP(J26,'VlookupTables (DO NOT DELETE)'!$B$5:$D$16,3,FALSE))</f>
        <v>2</v>
      </c>
      <c r="M26" s="90" t="s">
        <v>52</v>
      </c>
      <c r="N26" s="91" t="str">
        <f t="shared" si="11"/>
        <v>Applicable to all speeds, Leave Blank   -------------------------&gt;</v>
      </c>
      <c r="O26" s="113">
        <v>25</v>
      </c>
      <c r="P26" s="92" t="str">
        <f t="shared" si="12"/>
        <v>Maintain at least 10 feet of continuous driving lane that is free of water</v>
      </c>
      <c r="Q26" s="116">
        <v>12</v>
      </c>
      <c r="R26" s="116">
        <v>8</v>
      </c>
      <c r="S26" s="117">
        <f t="shared" si="13"/>
        <v>10</v>
      </c>
      <c r="T26" s="117">
        <f t="shared" si="1"/>
        <v>5.4663054495230181</v>
      </c>
      <c r="U26" s="117">
        <f t="shared" si="14"/>
        <v>1.3119133078855243</v>
      </c>
      <c r="V26" s="115" t="str">
        <f t="shared" si="15"/>
        <v>0.016</v>
      </c>
      <c r="W26" s="118">
        <f t="shared" si="2"/>
        <v>2.2267066249494389</v>
      </c>
      <c r="X26" s="117">
        <f t="shared" si="3"/>
        <v>0.6222090376930477</v>
      </c>
      <c r="Y26" s="117">
        <f>IF(F26="","",VLOOKUP(J26,'VlookupTables (DO NOT DELETE)'!$B$5:$E$16,4,FALSE))</f>
        <v>4.5999999999999996</v>
      </c>
      <c r="Z26" s="117">
        <f t="shared" si="4"/>
        <v>1</v>
      </c>
      <c r="AA26" s="117">
        <f t="shared" si="5"/>
        <v>0.13451584543797776</v>
      </c>
      <c r="AB26" s="117">
        <f t="shared" si="6"/>
        <v>0.67302790838659454</v>
      </c>
      <c r="AC26" s="117">
        <f t="shared" si="7"/>
        <v>0.44928294257716439</v>
      </c>
      <c r="AD26" s="117">
        <f t="shared" si="8"/>
        <v>0.21827175608934524</v>
      </c>
      <c r="AE26" s="93" t="str">
        <f t="shared" si="16"/>
        <v>Zd Allowable &gt; Zd Design</v>
      </c>
      <c r="AF26" s="93" t="str">
        <f t="shared" si="17"/>
        <v/>
      </c>
      <c r="AG26" s="54"/>
      <c r="AH26" s="13"/>
      <c r="AI26" s="13"/>
      <c r="AJ26" s="13"/>
      <c r="AK26" s="13"/>
    </row>
    <row r="27" spans="1:37" s="14" customFormat="1" ht="42.75" x14ac:dyDescent="0.2">
      <c r="A27" s="105"/>
      <c r="B27" s="138">
        <v>6140</v>
      </c>
      <c r="C27" s="94">
        <f t="shared" si="9"/>
        <v>48.920000000000073</v>
      </c>
      <c r="D27" s="139">
        <v>23</v>
      </c>
      <c r="E27" s="95"/>
      <c r="F27" s="94">
        <f t="shared" si="0"/>
        <v>5.5405671912447441E-2</v>
      </c>
      <c r="G27" s="94">
        <f t="shared" si="10"/>
        <v>0.27367742800179268</v>
      </c>
      <c r="H27" s="106">
        <v>0.02</v>
      </c>
      <c r="I27" s="106">
        <v>0.02</v>
      </c>
      <c r="J27" s="88" t="s">
        <v>49</v>
      </c>
      <c r="K27" s="111">
        <f>IF(F27="","",(VLOOKUP(J27,'VlookupTables (DO NOT DELETE)'!$B$5:$D$16,2,FALSE)))</f>
        <v>1.67</v>
      </c>
      <c r="L27" s="111">
        <f>IF(F27="","",VLOOKUP(J27,'VlookupTables (DO NOT DELETE)'!$B$5:$D$16,3,FALSE))</f>
        <v>2</v>
      </c>
      <c r="M27" s="90" t="s">
        <v>52</v>
      </c>
      <c r="N27" s="91" t="str">
        <f t="shared" si="11"/>
        <v>Applicable to all speeds, Leave Blank   -------------------------&gt;</v>
      </c>
      <c r="O27" s="113">
        <v>25</v>
      </c>
      <c r="P27" s="92" t="str">
        <f t="shared" si="12"/>
        <v>Maintain at least 10 feet of continuous driving lane that is free of water</v>
      </c>
      <c r="Q27" s="116">
        <v>12</v>
      </c>
      <c r="R27" s="116">
        <v>8</v>
      </c>
      <c r="S27" s="117">
        <f t="shared" si="13"/>
        <v>10</v>
      </c>
      <c r="T27" s="117">
        <f t="shared" si="1"/>
        <v>3.9126945174024081</v>
      </c>
      <c r="U27" s="117">
        <f t="shared" si="14"/>
        <v>0.93904668417657799</v>
      </c>
      <c r="V27" s="115" t="str">
        <f t="shared" si="15"/>
        <v>0.016</v>
      </c>
      <c r="W27" s="118">
        <f t="shared" si="2"/>
        <v>1.7797826634188563</v>
      </c>
      <c r="X27" s="117">
        <f t="shared" si="3"/>
        <v>0.7737203702640234</v>
      </c>
      <c r="Y27" s="117">
        <f>IF(F27="","",VLOOKUP(J27,'VlookupTables (DO NOT DELETE)'!$B$5:$E$16,4,FALSE))</f>
        <v>4.5999999999999996</v>
      </c>
      <c r="Z27" s="117">
        <f t="shared" si="4"/>
        <v>1</v>
      </c>
      <c r="AA27" s="117">
        <f t="shared" si="5"/>
        <v>0.1887200066120481</v>
      </c>
      <c r="AB27" s="117">
        <f t="shared" si="6"/>
        <v>0.81642386348396867</v>
      </c>
      <c r="AC27" s="117">
        <f t="shared" si="7"/>
        <v>0.22343678311757925</v>
      </c>
      <c r="AD27" s="117">
        <f t="shared" si="8"/>
        <v>5.0240644884213426E-2</v>
      </c>
      <c r="AE27" s="93" t="str">
        <f t="shared" si="16"/>
        <v>Zd Allowable &gt; Zd Design</v>
      </c>
      <c r="AF27" s="93" t="str">
        <f t="shared" si="17"/>
        <v/>
      </c>
      <c r="AG27" s="53"/>
      <c r="AH27" s="13"/>
      <c r="AI27" s="13"/>
      <c r="AJ27" s="13"/>
      <c r="AK27" s="13"/>
    </row>
    <row r="28" spans="1:37" s="14" customFormat="1" ht="42.75" x14ac:dyDescent="0.2">
      <c r="A28" s="105"/>
      <c r="B28" s="138">
        <v>6150</v>
      </c>
      <c r="C28" s="94">
        <f t="shared" si="9"/>
        <v>10</v>
      </c>
      <c r="D28" s="139">
        <v>23</v>
      </c>
      <c r="E28" s="95"/>
      <c r="F28" s="94">
        <f t="shared" si="0"/>
        <v>1.1325771036886215E-2</v>
      </c>
      <c r="G28" s="94">
        <f t="shared" si="10"/>
        <v>6.156641592109964E-2</v>
      </c>
      <c r="H28" s="106">
        <v>0.02</v>
      </c>
      <c r="I28" s="106">
        <v>0.02</v>
      </c>
      <c r="J28" s="88" t="s">
        <v>49</v>
      </c>
      <c r="K28" s="111">
        <f>IF(F28="","",(VLOOKUP(J28,'VlookupTables (DO NOT DELETE)'!$B$5:$D$16,2,FALSE)))</f>
        <v>1.67</v>
      </c>
      <c r="L28" s="111">
        <f>IF(F28="","",VLOOKUP(J28,'VlookupTables (DO NOT DELETE)'!$B$5:$D$16,3,FALSE))</f>
        <v>2</v>
      </c>
      <c r="M28" s="90" t="s">
        <v>52</v>
      </c>
      <c r="N28" s="91" t="str">
        <f t="shared" si="11"/>
        <v>Applicable to all speeds, Leave Blank   -------------------------&gt;</v>
      </c>
      <c r="O28" s="113">
        <v>25</v>
      </c>
      <c r="P28" s="92" t="str">
        <f t="shared" si="12"/>
        <v>Maintain at least 10 feet of continuous driving lane that is free of water</v>
      </c>
      <c r="Q28" s="116">
        <v>12</v>
      </c>
      <c r="R28" s="116">
        <v>8</v>
      </c>
      <c r="S28" s="117">
        <f t="shared" si="13"/>
        <v>10</v>
      </c>
      <c r="T28" s="117">
        <f t="shared" si="1"/>
        <v>2.2362238568630275</v>
      </c>
      <c r="U28" s="117">
        <f t="shared" si="14"/>
        <v>0.53669372564712658</v>
      </c>
      <c r="V28" s="115" t="str">
        <f t="shared" si="15"/>
        <v>0.016</v>
      </c>
      <c r="W28" s="118">
        <f t="shared" si="2"/>
        <v>1.2234418330982602</v>
      </c>
      <c r="X28" s="117">
        <f t="shared" si="3"/>
        <v>0.97445695849588021</v>
      </c>
      <c r="Y28" s="117">
        <f>IF(F28="","",VLOOKUP(J28,'VlookupTables (DO NOT DELETE)'!$B$5:$E$16,4,FALSE))</f>
        <v>4.5999999999999996</v>
      </c>
      <c r="Z28" s="117">
        <f t="shared" si="4"/>
        <v>1</v>
      </c>
      <c r="AA28" s="117">
        <f t="shared" si="5"/>
        <v>0.31353009886080274</v>
      </c>
      <c r="AB28" s="117">
        <f t="shared" si="6"/>
        <v>0.98246547082387248</v>
      </c>
      <c r="AC28" s="117">
        <f t="shared" si="7"/>
        <v>6.0486877804861519E-2</v>
      </c>
      <c r="AD28" s="117">
        <f t="shared" si="8"/>
        <v>1.0795381162381212E-3</v>
      </c>
      <c r="AE28" s="93" t="str">
        <f t="shared" si="16"/>
        <v>Zd Allowable &gt; Zd Design</v>
      </c>
      <c r="AF28" s="93" t="str">
        <f t="shared" si="17"/>
        <v/>
      </c>
      <c r="AG28" s="54"/>
      <c r="AH28" s="13"/>
      <c r="AI28" s="13"/>
      <c r="AJ28" s="13"/>
      <c r="AK28" s="13"/>
    </row>
    <row r="29" spans="1:37" s="14" customFormat="1" ht="42.75" x14ac:dyDescent="0.2">
      <c r="A29" s="105"/>
      <c r="B29" s="138">
        <v>6160</v>
      </c>
      <c r="C29" s="94">
        <f t="shared" si="9"/>
        <v>10</v>
      </c>
      <c r="D29" s="139">
        <v>23</v>
      </c>
      <c r="E29" s="95"/>
      <c r="F29" s="94">
        <f t="shared" si="0"/>
        <v>1.1325771036886215E-2</v>
      </c>
      <c r="G29" s="94">
        <f t="shared" si="10"/>
        <v>1.2405309153124336E-2</v>
      </c>
      <c r="H29" s="106">
        <v>0.02</v>
      </c>
      <c r="I29" s="106">
        <v>0.02</v>
      </c>
      <c r="J29" s="88" t="s">
        <v>49</v>
      </c>
      <c r="K29" s="111">
        <f>IF(F29="","",(VLOOKUP(J29,'VlookupTables (DO NOT DELETE)'!$B$5:$D$16,2,FALSE)))</f>
        <v>1.67</v>
      </c>
      <c r="L29" s="111">
        <f>IF(F29="","",VLOOKUP(J29,'VlookupTables (DO NOT DELETE)'!$B$5:$D$16,3,FALSE))</f>
        <v>2</v>
      </c>
      <c r="M29" s="90" t="s">
        <v>52</v>
      </c>
      <c r="N29" s="91" t="str">
        <f t="shared" si="11"/>
        <v>Applicable to all speeds, Leave Blank   -------------------------&gt;</v>
      </c>
      <c r="O29" s="113">
        <v>25</v>
      </c>
      <c r="P29" s="92" t="str">
        <f t="shared" si="12"/>
        <v>Maintain at least 10 feet of continuous driving lane that is free of water</v>
      </c>
      <c r="Q29" s="116">
        <v>12</v>
      </c>
      <c r="R29" s="116">
        <v>8</v>
      </c>
      <c r="S29" s="117">
        <f t="shared" si="13"/>
        <v>10</v>
      </c>
      <c r="T29" s="117">
        <f t="shared" si="1"/>
        <v>1.2263492542707948</v>
      </c>
      <c r="U29" s="117">
        <f t="shared" si="14"/>
        <v>0.29432382102499077</v>
      </c>
      <c r="V29" s="115" t="str">
        <f t="shared" si="15"/>
        <v>0.016</v>
      </c>
      <c r="W29" s="118">
        <f t="shared" si="2"/>
        <v>0.81804950435779211</v>
      </c>
      <c r="X29" s="117" t="str">
        <f t="shared" si="3"/>
        <v>1.00</v>
      </c>
      <c r="Y29" s="117">
        <f>IF(F29="","",VLOOKUP(J29,'VlookupTables (DO NOT DELETE)'!$B$5:$E$16,4,FALSE))</f>
        <v>4.5999999999999996</v>
      </c>
      <c r="Z29" s="117">
        <f t="shared" si="4"/>
        <v>1</v>
      </c>
      <c r="AA29" s="117">
        <f t="shared" si="5"/>
        <v>0.48521277859928341</v>
      </c>
      <c r="AB29" s="117">
        <f t="shared" si="6"/>
        <v>1</v>
      </c>
      <c r="AC29" s="117">
        <f t="shared" si="7"/>
        <v>1.2405309153124336E-2</v>
      </c>
      <c r="AD29" s="117">
        <f t="shared" si="8"/>
        <v>0</v>
      </c>
      <c r="AE29" s="93" t="str">
        <f t="shared" si="16"/>
        <v>Zd Allowable &gt; Zd Design</v>
      </c>
      <c r="AF29" s="93" t="str">
        <f t="shared" si="17"/>
        <v/>
      </c>
      <c r="AG29" s="53"/>
      <c r="AH29" s="13"/>
      <c r="AI29" s="13"/>
      <c r="AJ29" s="13"/>
      <c r="AK29" s="13"/>
    </row>
    <row r="30" spans="1:37" s="14" customFormat="1" ht="42.75" x14ac:dyDescent="0.2">
      <c r="A30" s="105"/>
      <c r="B30" s="138">
        <v>6170</v>
      </c>
      <c r="C30" s="94">
        <f t="shared" si="9"/>
        <v>10</v>
      </c>
      <c r="D30" s="139">
        <v>23</v>
      </c>
      <c r="E30" s="95"/>
      <c r="F30" s="94">
        <f t="shared" si="0"/>
        <v>1.1325771036886215E-2</v>
      </c>
      <c r="G30" s="94">
        <f t="shared" si="10"/>
        <v>1.1325771036886215E-2</v>
      </c>
      <c r="H30" s="106">
        <v>0.02</v>
      </c>
      <c r="I30" s="106">
        <v>0.02</v>
      </c>
      <c r="J30" s="88" t="s">
        <v>49</v>
      </c>
      <c r="K30" s="111">
        <f>IF(F30="","",(VLOOKUP(J30,'VlookupTables (DO NOT DELETE)'!$B$5:$D$16,2,FALSE)))</f>
        <v>1.67</v>
      </c>
      <c r="L30" s="111">
        <f>IF(F30="","",VLOOKUP(J30,'VlookupTables (DO NOT DELETE)'!$B$5:$D$16,3,FALSE))</f>
        <v>2</v>
      </c>
      <c r="M30" s="90" t="s">
        <v>52</v>
      </c>
      <c r="N30" s="91" t="str">
        <f t="shared" si="11"/>
        <v>Applicable to all speeds, Leave Blank   -------------------------&gt;</v>
      </c>
      <c r="O30" s="113">
        <v>25</v>
      </c>
      <c r="P30" s="92" t="str">
        <f t="shared" si="12"/>
        <v>Maintain at least 10 feet of continuous driving lane that is free of water</v>
      </c>
      <c r="Q30" s="116">
        <v>12</v>
      </c>
      <c r="R30" s="116">
        <v>8</v>
      </c>
      <c r="S30" s="117">
        <f t="shared" si="13"/>
        <v>10</v>
      </c>
      <c r="T30" s="117">
        <f t="shared" si="1"/>
        <v>1.1851866229484127</v>
      </c>
      <c r="U30" s="117">
        <f t="shared" si="14"/>
        <v>0.28444478950761903</v>
      </c>
      <c r="V30" s="115" t="str">
        <f t="shared" si="15"/>
        <v>0.016</v>
      </c>
      <c r="W30" s="118">
        <f t="shared" si="2"/>
        <v>0.7995492266198867</v>
      </c>
      <c r="X30" s="117" t="str">
        <f t="shared" si="3"/>
        <v>1.00</v>
      </c>
      <c r="Y30" s="117">
        <f>IF(F30="","",VLOOKUP(J30,'VlookupTables (DO NOT DELETE)'!$B$5:$E$16,4,FALSE))</f>
        <v>4.5999999999999996</v>
      </c>
      <c r="Z30" s="117">
        <f t="shared" si="4"/>
        <v>1</v>
      </c>
      <c r="AA30" s="117">
        <f t="shared" si="5"/>
        <v>0.49550222459306298</v>
      </c>
      <c r="AB30" s="117">
        <f t="shared" si="6"/>
        <v>1</v>
      </c>
      <c r="AC30" s="117">
        <f t="shared" si="7"/>
        <v>1.1325771036886215E-2</v>
      </c>
      <c r="AD30" s="117">
        <f t="shared" si="8"/>
        <v>0</v>
      </c>
      <c r="AE30" s="93" t="str">
        <f t="shared" si="16"/>
        <v>Zd Allowable &gt; Zd Design</v>
      </c>
      <c r="AF30" s="93" t="str">
        <f t="shared" si="17"/>
        <v/>
      </c>
      <c r="AG30" s="53"/>
      <c r="AH30" s="13"/>
      <c r="AI30" s="13"/>
      <c r="AJ30" s="13"/>
      <c r="AK30" s="13"/>
    </row>
    <row r="31" spans="1:37" s="14" customFormat="1" ht="42.75" x14ac:dyDescent="0.2">
      <c r="A31" s="105"/>
      <c r="B31" s="138">
        <v>6502</v>
      </c>
      <c r="C31" s="94">
        <f t="shared" si="9"/>
        <v>332</v>
      </c>
      <c r="D31" s="139">
        <v>22.7</v>
      </c>
      <c r="E31" s="95"/>
      <c r="F31" s="94">
        <f t="shared" si="0"/>
        <v>0.37111104714082294</v>
      </c>
      <c r="G31" s="94">
        <f t="shared" si="10"/>
        <v>0.37111104714082294</v>
      </c>
      <c r="H31" s="106">
        <v>0.02</v>
      </c>
      <c r="I31" s="106">
        <v>0.02</v>
      </c>
      <c r="J31" s="88" t="s">
        <v>49</v>
      </c>
      <c r="K31" s="111">
        <f>IF(F31="","",(VLOOKUP(J31,'VlookupTables (DO NOT DELETE)'!$B$5:$D$16,2,FALSE)))</f>
        <v>1.67</v>
      </c>
      <c r="L31" s="111">
        <f>IF(F31="","",VLOOKUP(J31,'VlookupTables (DO NOT DELETE)'!$B$5:$D$16,3,FALSE))</f>
        <v>2</v>
      </c>
      <c r="M31" s="90" t="s">
        <v>52</v>
      </c>
      <c r="N31" s="91" t="str">
        <f t="shared" si="11"/>
        <v>Applicable to all speeds, Leave Blank   -------------------------&gt;</v>
      </c>
      <c r="O31" s="113">
        <v>25</v>
      </c>
      <c r="P31" s="92" t="str">
        <f t="shared" si="12"/>
        <v>Maintain at least 10 feet of continuous driving lane that is free of water</v>
      </c>
      <c r="Q31" s="116">
        <v>12</v>
      </c>
      <c r="R31" s="116">
        <v>8</v>
      </c>
      <c r="S31" s="117">
        <f t="shared" si="13"/>
        <v>10</v>
      </c>
      <c r="T31" s="117">
        <f t="shared" si="1"/>
        <v>4.3860671900518584</v>
      </c>
      <c r="U31" s="117">
        <f t="shared" si="14"/>
        <v>1.052656125612446</v>
      </c>
      <c r="V31" s="115" t="str">
        <f t="shared" si="15"/>
        <v>0.016</v>
      </c>
      <c r="W31" s="118">
        <f t="shared" si="2"/>
        <v>1.9213148031910126</v>
      </c>
      <c r="X31" s="117">
        <f t="shared" si="3"/>
        <v>0.72184929735176961</v>
      </c>
      <c r="Y31" s="117">
        <f>IF(F31="","",VLOOKUP(J31,'VlookupTables (DO NOT DELETE)'!$B$5:$E$16,4,FALSE))</f>
        <v>4.5999999999999996</v>
      </c>
      <c r="Z31" s="117">
        <f t="shared" si="4"/>
        <v>1</v>
      </c>
      <c r="AA31" s="117">
        <f t="shared" si="5"/>
        <v>0.1685299154830516</v>
      </c>
      <c r="AB31" s="117">
        <f t="shared" si="6"/>
        <v>0.76872601176062727</v>
      </c>
      <c r="AC31" s="117">
        <f t="shared" si="7"/>
        <v>0.28528271518887494</v>
      </c>
      <c r="AD31" s="117">
        <f t="shared" si="8"/>
        <v>8.5828331951948E-2</v>
      </c>
      <c r="AE31" s="93" t="str">
        <f t="shared" si="16"/>
        <v>Zd Allowable &gt; Zd Design</v>
      </c>
      <c r="AF31" s="93" t="str">
        <f t="shared" si="17"/>
        <v/>
      </c>
      <c r="AG31" s="53"/>
      <c r="AH31" s="13"/>
      <c r="AI31" s="13"/>
      <c r="AJ31" s="13"/>
      <c r="AK31" s="13"/>
    </row>
    <row r="32" spans="1:37" s="14" customFormat="1" ht="42.75" x14ac:dyDescent="0.2">
      <c r="A32" s="105"/>
      <c r="B32" s="138">
        <v>6696</v>
      </c>
      <c r="C32" s="94">
        <f t="shared" si="9"/>
        <v>194</v>
      </c>
      <c r="D32" s="139">
        <v>23.02</v>
      </c>
      <c r="E32" s="95"/>
      <c r="F32" s="94">
        <f t="shared" si="0"/>
        <v>0.21991101894873658</v>
      </c>
      <c r="G32" s="94">
        <f t="shared" si="10"/>
        <v>0.3057393509006846</v>
      </c>
      <c r="H32" s="106">
        <v>0.02</v>
      </c>
      <c r="I32" s="106">
        <v>0.02</v>
      </c>
      <c r="J32" s="88" t="s">
        <v>49</v>
      </c>
      <c r="K32" s="111">
        <f>IF(F32="","",(VLOOKUP(J32,'VlookupTables (DO NOT DELETE)'!$B$5:$D$16,2,FALSE)))</f>
        <v>1.67</v>
      </c>
      <c r="L32" s="111">
        <f>IF(F32="","",VLOOKUP(J32,'VlookupTables (DO NOT DELETE)'!$B$5:$D$16,3,FALSE))</f>
        <v>2</v>
      </c>
      <c r="M32" s="90" t="s">
        <v>52</v>
      </c>
      <c r="N32" s="91" t="str">
        <f t="shared" si="11"/>
        <v>Applicable to all speeds, Leave Blank   -------------------------&gt;</v>
      </c>
      <c r="O32" s="113">
        <v>25</v>
      </c>
      <c r="P32" s="92" t="str">
        <f t="shared" si="12"/>
        <v>Maintain at least 10 feet of continuous driving lane that is free of water</v>
      </c>
      <c r="Q32" s="116">
        <v>12</v>
      </c>
      <c r="R32" s="116">
        <v>8</v>
      </c>
      <c r="S32" s="117">
        <f t="shared" si="13"/>
        <v>10</v>
      </c>
      <c r="T32" s="117">
        <f t="shared" si="1"/>
        <v>4.0786653801226649</v>
      </c>
      <c r="U32" s="117">
        <f t="shared" si="14"/>
        <v>0.97887969122943952</v>
      </c>
      <c r="V32" s="115" t="str">
        <f t="shared" si="15"/>
        <v>0.016</v>
      </c>
      <c r="W32" s="118">
        <f t="shared" si="2"/>
        <v>1.8300173296848425</v>
      </c>
      <c r="X32" s="117">
        <f t="shared" si="3"/>
        <v>0.75494706308583159</v>
      </c>
      <c r="Y32" s="117">
        <f>IF(F32="","",VLOOKUP(J32,'VlookupTables (DO NOT DELETE)'!$B$5:$E$16,4,FALSE))</f>
        <v>4.5999999999999996</v>
      </c>
      <c r="Z32" s="117">
        <f t="shared" si="4"/>
        <v>1</v>
      </c>
      <c r="AA32" s="117">
        <f t="shared" si="5"/>
        <v>0.18116857349704538</v>
      </c>
      <c r="AB32" s="117">
        <f t="shared" si="6"/>
        <v>0.79934295409783296</v>
      </c>
      <c r="AC32" s="117">
        <f t="shared" si="7"/>
        <v>0.24439059593290718</v>
      </c>
      <c r="AD32" s="117">
        <f t="shared" si="8"/>
        <v>6.1348754967777419E-2</v>
      </c>
      <c r="AE32" s="93" t="str">
        <f t="shared" si="16"/>
        <v>Zd Allowable &gt; Zd Design</v>
      </c>
      <c r="AF32" s="93" t="str">
        <f t="shared" si="17"/>
        <v/>
      </c>
      <c r="AG32" s="53"/>
      <c r="AH32" s="13"/>
      <c r="AI32" s="13"/>
      <c r="AJ32" s="13"/>
      <c r="AK32" s="13"/>
    </row>
    <row r="33" spans="1:38" s="14" customFormat="1" ht="42.75" x14ac:dyDescent="0.2">
      <c r="A33" s="105"/>
      <c r="B33" s="138">
        <v>6867.92</v>
      </c>
      <c r="C33" s="94">
        <f t="shared" si="9"/>
        <v>171.92000000000007</v>
      </c>
      <c r="D33" s="139">
        <v>22.96</v>
      </c>
      <c r="E33" s="95"/>
      <c r="F33" s="94">
        <f t="shared" si="0"/>
        <v>0.19437402496064154</v>
      </c>
      <c r="G33" s="94">
        <f t="shared" si="10"/>
        <v>0.25572277992841896</v>
      </c>
      <c r="H33" s="106">
        <v>0.02</v>
      </c>
      <c r="I33" s="106">
        <v>0.02</v>
      </c>
      <c r="J33" s="88" t="s">
        <v>49</v>
      </c>
      <c r="K33" s="111">
        <f>IF(F33="","",(VLOOKUP(J33,'VlookupTables (DO NOT DELETE)'!$B$5:$D$16,2,FALSE)))</f>
        <v>1.67</v>
      </c>
      <c r="L33" s="111">
        <f>IF(F33="","",VLOOKUP(J33,'VlookupTables (DO NOT DELETE)'!$B$5:$D$16,3,FALSE))</f>
        <v>2</v>
      </c>
      <c r="M33" s="90" t="s">
        <v>52</v>
      </c>
      <c r="N33" s="91" t="str">
        <f t="shared" si="11"/>
        <v>Applicable to all speeds, Leave Blank   -------------------------&gt;</v>
      </c>
      <c r="O33" s="113">
        <v>25</v>
      </c>
      <c r="P33" s="92" t="str">
        <f t="shared" si="12"/>
        <v>Maintain at least 10 feet of continuous driving lane that is free of water</v>
      </c>
      <c r="Q33" s="116">
        <v>12</v>
      </c>
      <c r="R33" s="116">
        <v>8</v>
      </c>
      <c r="S33" s="117">
        <f t="shared" si="13"/>
        <v>10</v>
      </c>
      <c r="T33" s="117">
        <f t="shared" si="1"/>
        <v>3.8143878973126633</v>
      </c>
      <c r="U33" s="117">
        <f t="shared" si="14"/>
        <v>0.91545309535503927</v>
      </c>
      <c r="V33" s="115" t="str">
        <f t="shared" si="15"/>
        <v>0.016</v>
      </c>
      <c r="W33" s="118">
        <f t="shared" si="2"/>
        <v>1.7496965859283591</v>
      </c>
      <c r="X33" s="117">
        <f t="shared" si="3"/>
        <v>0.78513010439093811</v>
      </c>
      <c r="Y33" s="117">
        <f>IF(F33="","",VLOOKUP(J33,'VlookupTables (DO NOT DELETE)'!$B$5:$E$16,4,FALSE))</f>
        <v>4.5999999999999996</v>
      </c>
      <c r="Z33" s="117">
        <f t="shared" si="4"/>
        <v>1</v>
      </c>
      <c r="AA33" s="117">
        <f t="shared" si="5"/>
        <v>0.19346341826935876</v>
      </c>
      <c r="AB33" s="117">
        <f t="shared" si="6"/>
        <v>0.82669956887864748</v>
      </c>
      <c r="AC33" s="117">
        <f t="shared" si="7"/>
        <v>0.21140591191927322</v>
      </c>
      <c r="AD33" s="117">
        <f t="shared" si="8"/>
        <v>4.4316868009145749E-2</v>
      </c>
      <c r="AE33" s="93" t="str">
        <f t="shared" si="16"/>
        <v>Zd Allowable &gt; Zd Design</v>
      </c>
      <c r="AF33" s="93" t="str">
        <f t="shared" si="17"/>
        <v/>
      </c>
      <c r="AG33" s="53"/>
      <c r="AH33" s="13"/>
      <c r="AI33" s="13"/>
      <c r="AJ33" s="13"/>
      <c r="AK33" s="13"/>
    </row>
    <row r="34" spans="1:38" s="14" customFormat="1" ht="42.75" x14ac:dyDescent="0.2">
      <c r="A34" s="105"/>
      <c r="B34" s="138">
        <v>7068.68</v>
      </c>
      <c r="C34" s="94">
        <f t="shared" si="9"/>
        <v>200.76000000000022</v>
      </c>
      <c r="D34" s="139">
        <v>22.97</v>
      </c>
      <c r="E34" s="95"/>
      <c r="F34" s="94">
        <f t="shared" si="0"/>
        <v>0.22707960171130634</v>
      </c>
      <c r="G34" s="94">
        <f t="shared" si="10"/>
        <v>0.27139646972045206</v>
      </c>
      <c r="H34" s="106">
        <v>0.02</v>
      </c>
      <c r="I34" s="106">
        <v>0.02</v>
      </c>
      <c r="J34" s="88" t="s">
        <v>49</v>
      </c>
      <c r="K34" s="111">
        <f>IF(F34="","",(VLOOKUP(J34,'VlookupTables (DO NOT DELETE)'!$B$5:$D$16,2,FALSE)))</f>
        <v>1.67</v>
      </c>
      <c r="L34" s="111">
        <f>IF(F34="","",VLOOKUP(J34,'VlookupTables (DO NOT DELETE)'!$B$5:$D$16,3,FALSE))</f>
        <v>2</v>
      </c>
      <c r="M34" s="90" t="s">
        <v>52</v>
      </c>
      <c r="N34" s="91" t="str">
        <f t="shared" si="11"/>
        <v>Applicable to all speeds, Leave Blank   -------------------------&gt;</v>
      </c>
      <c r="O34" s="113">
        <v>25</v>
      </c>
      <c r="P34" s="92" t="str">
        <f t="shared" si="12"/>
        <v>Maintain at least 10 feet of continuous driving lane that is free of water</v>
      </c>
      <c r="Q34" s="116">
        <v>12</v>
      </c>
      <c r="R34" s="116">
        <v>8</v>
      </c>
      <c r="S34" s="117">
        <f t="shared" si="13"/>
        <v>10</v>
      </c>
      <c r="T34" s="117">
        <f t="shared" si="1"/>
        <v>3.9004336737873277</v>
      </c>
      <c r="U34" s="117">
        <f t="shared" si="14"/>
        <v>0.93610408170895865</v>
      </c>
      <c r="V34" s="115" t="str">
        <f t="shared" si="15"/>
        <v>0.016</v>
      </c>
      <c r="W34" s="118">
        <f t="shared" si="2"/>
        <v>1.776044046300322</v>
      </c>
      <c r="X34" s="117">
        <f t="shared" si="3"/>
        <v>0.77513180663025016</v>
      </c>
      <c r="Y34" s="117">
        <f>IF(F34="","",VLOOKUP(J34,'VlookupTables (DO NOT DELETE)'!$B$5:$E$16,4,FALSE))</f>
        <v>4.5999999999999996</v>
      </c>
      <c r="Z34" s="117">
        <f t="shared" si="4"/>
        <v>1</v>
      </c>
      <c r="AA34" s="117">
        <f t="shared" si="5"/>
        <v>0.18930020063030023</v>
      </c>
      <c r="AB34" s="117">
        <f t="shared" si="6"/>
        <v>0.81769940075051695</v>
      </c>
      <c r="AC34" s="117">
        <f t="shared" si="7"/>
        <v>0.22192073065621948</v>
      </c>
      <c r="AD34" s="117">
        <f t="shared" si="8"/>
        <v>4.9475739064232582E-2</v>
      </c>
      <c r="AE34" s="93" t="str">
        <f t="shared" si="16"/>
        <v>Zd Allowable &gt; Zd Design</v>
      </c>
      <c r="AF34" s="93" t="str">
        <f t="shared" si="17"/>
        <v/>
      </c>
      <c r="AG34" s="53"/>
      <c r="AH34" s="13"/>
      <c r="AI34" s="13"/>
      <c r="AJ34" s="13"/>
      <c r="AK34" s="13"/>
    </row>
    <row r="35" spans="1:38" s="14" customFormat="1" ht="42.75" x14ac:dyDescent="0.2">
      <c r="A35" s="105"/>
      <c r="B35" s="138">
        <v>7146.53</v>
      </c>
      <c r="C35" s="94">
        <f t="shared" si="9"/>
        <v>77.849999999999454</v>
      </c>
      <c r="D35" s="139">
        <v>23.78</v>
      </c>
      <c r="E35" s="95"/>
      <c r="F35" s="94">
        <f t="shared" si="0"/>
        <v>9.116127880334482E-2</v>
      </c>
      <c r="G35" s="94">
        <f t="shared" si="10"/>
        <v>0.1406370178675774</v>
      </c>
      <c r="H35" s="106">
        <v>0.02</v>
      </c>
      <c r="I35" s="106">
        <v>0.02</v>
      </c>
      <c r="J35" s="88" t="s">
        <v>49</v>
      </c>
      <c r="K35" s="111">
        <f>IF(F35="","",(VLOOKUP(J35,'VlookupTables (DO NOT DELETE)'!$B$5:$D$16,2,FALSE)))</f>
        <v>1.67</v>
      </c>
      <c r="L35" s="111">
        <f>IF(F35="","",VLOOKUP(J35,'VlookupTables (DO NOT DELETE)'!$B$5:$D$16,3,FALSE))</f>
        <v>2</v>
      </c>
      <c r="M35" s="90" t="s">
        <v>52</v>
      </c>
      <c r="N35" s="91" t="str">
        <f t="shared" si="11"/>
        <v>Applicable to all speeds, Leave Blank   -------------------------&gt;</v>
      </c>
      <c r="O35" s="113">
        <v>25</v>
      </c>
      <c r="P35" s="92" t="str">
        <f t="shared" si="12"/>
        <v>Maintain at least 10 feet of continuous driving lane that is free of water</v>
      </c>
      <c r="Q35" s="116">
        <v>12</v>
      </c>
      <c r="R35" s="116">
        <v>8</v>
      </c>
      <c r="S35" s="117">
        <f t="shared" si="13"/>
        <v>10</v>
      </c>
      <c r="T35" s="117">
        <f t="shared" si="1"/>
        <v>3.0482367360845664</v>
      </c>
      <c r="U35" s="117">
        <f t="shared" si="14"/>
        <v>0.73157681666029595</v>
      </c>
      <c r="V35" s="115" t="str">
        <f t="shared" si="15"/>
        <v>0.016</v>
      </c>
      <c r="W35" s="118">
        <f t="shared" si="2"/>
        <v>1.5056385131865631</v>
      </c>
      <c r="X35" s="117">
        <f t="shared" si="3"/>
        <v>0.87988849904124167</v>
      </c>
      <c r="Y35" s="117">
        <f>IF(F35="","",VLOOKUP(J35,'VlookupTables (DO NOT DELETE)'!$B$5:$E$16,4,FALSE))</f>
        <v>4.5999999999999996</v>
      </c>
      <c r="Z35" s="117">
        <f t="shared" si="4"/>
        <v>1</v>
      </c>
      <c r="AA35" s="117">
        <f t="shared" si="5"/>
        <v>0.23916638180180788</v>
      </c>
      <c r="AB35" s="117">
        <f t="shared" si="6"/>
        <v>0.90861513213833223</v>
      </c>
      <c r="AC35" s="117">
        <f t="shared" si="7"/>
        <v>0.12778492257328983</v>
      </c>
      <c r="AD35" s="117">
        <f t="shared" si="8"/>
        <v>1.2852095294287574E-2</v>
      </c>
      <c r="AE35" s="93" t="str">
        <f t="shared" si="16"/>
        <v>Zd Allowable &gt; Zd Design</v>
      </c>
      <c r="AF35" s="93" t="str">
        <f t="shared" si="17"/>
        <v/>
      </c>
      <c r="AG35" s="53"/>
      <c r="AH35" s="13"/>
      <c r="AI35" s="13"/>
      <c r="AJ35" s="13"/>
      <c r="AK35" s="13"/>
    </row>
    <row r="36" spans="1:38" s="14" customFormat="1" ht="42.75" x14ac:dyDescent="0.2">
      <c r="A36" s="105"/>
      <c r="B36" s="138">
        <v>7480.93</v>
      </c>
      <c r="C36" s="94">
        <f t="shared" si="9"/>
        <v>334.40000000000055</v>
      </c>
      <c r="D36" s="139">
        <v>27.02</v>
      </c>
      <c r="E36" s="95"/>
      <c r="F36" s="94">
        <f t="shared" si="0"/>
        <v>0.44492986215014396</v>
      </c>
      <c r="G36" s="94">
        <f t="shared" si="10"/>
        <v>0.45778195744443151</v>
      </c>
      <c r="H36" s="106">
        <v>0.02</v>
      </c>
      <c r="I36" s="106">
        <v>0.02</v>
      </c>
      <c r="J36" s="88" t="s">
        <v>49</v>
      </c>
      <c r="K36" s="111">
        <f>IF(F36="","",(VLOOKUP(J36,'VlookupTables (DO NOT DELETE)'!$B$5:$D$16,2,FALSE)))</f>
        <v>1.67</v>
      </c>
      <c r="L36" s="111">
        <f>IF(F36="","",VLOOKUP(J36,'VlookupTables (DO NOT DELETE)'!$B$5:$D$16,3,FALSE))</f>
        <v>2</v>
      </c>
      <c r="M36" s="90" t="s">
        <v>52</v>
      </c>
      <c r="N36" s="91" t="str">
        <f t="shared" si="11"/>
        <v>Applicable to all speeds, Leave Blank   -------------------------&gt;</v>
      </c>
      <c r="O36" s="113">
        <v>25</v>
      </c>
      <c r="P36" s="92" t="str">
        <f t="shared" si="12"/>
        <v>Maintain at least 10 feet of continuous driving lane that is free of water</v>
      </c>
      <c r="Q36" s="116">
        <v>12</v>
      </c>
      <c r="R36" s="116">
        <v>8</v>
      </c>
      <c r="S36" s="117">
        <f t="shared" si="13"/>
        <v>10</v>
      </c>
      <c r="T36" s="117">
        <f t="shared" si="1"/>
        <v>4.7452415701510535</v>
      </c>
      <c r="U36" s="117">
        <f t="shared" si="14"/>
        <v>1.1388579768362528</v>
      </c>
      <c r="V36" s="115" t="str">
        <f t="shared" si="15"/>
        <v>0.016</v>
      </c>
      <c r="W36" s="118">
        <f t="shared" si="2"/>
        <v>2.0253550617813572</v>
      </c>
      <c r="X36" s="117">
        <f t="shared" si="3"/>
        <v>0.68592900483147434</v>
      </c>
      <c r="Y36" s="117">
        <f>IF(F36="","",VLOOKUP(J36,'VlookupTables (DO NOT DELETE)'!$B$5:$E$16,4,FALSE))</f>
        <v>4.5999999999999996</v>
      </c>
      <c r="Z36" s="117">
        <f t="shared" si="4"/>
        <v>1</v>
      </c>
      <c r="AA36" s="117">
        <f t="shared" si="5"/>
        <v>0.15564364640777167</v>
      </c>
      <c r="AB36" s="117">
        <f t="shared" si="6"/>
        <v>0.73481215975042136</v>
      </c>
      <c r="AC36" s="117">
        <f t="shared" si="7"/>
        <v>0.33638374884451822</v>
      </c>
      <c r="AD36" s="117">
        <f t="shared" si="8"/>
        <v>0.12139820859991329</v>
      </c>
      <c r="AE36" s="93" t="str">
        <f t="shared" si="16"/>
        <v>Zd Allowable &gt; Zd Design</v>
      </c>
      <c r="AF36" s="93" t="str">
        <f t="shared" si="17"/>
        <v/>
      </c>
      <c r="AG36" s="53"/>
      <c r="AH36" s="13"/>
      <c r="AI36" s="13"/>
      <c r="AJ36" s="13"/>
      <c r="AK36" s="13"/>
    </row>
    <row r="37" spans="1:38" s="14" customFormat="1" ht="42.75" x14ac:dyDescent="0.2">
      <c r="A37" s="105"/>
      <c r="B37" s="138">
        <v>7540.88</v>
      </c>
      <c r="C37" s="94">
        <f t="shared" si="9"/>
        <v>59.949999999999818</v>
      </c>
      <c r="D37" s="139">
        <v>27.25</v>
      </c>
      <c r="E37" s="95"/>
      <c r="F37" s="94">
        <f t="shared" si="0"/>
        <v>8.0444366444657162E-2</v>
      </c>
      <c r="G37" s="94">
        <f t="shared" si="10"/>
        <v>0.20184257504457045</v>
      </c>
      <c r="H37" s="106">
        <v>0.02</v>
      </c>
      <c r="I37" s="106">
        <v>0.02</v>
      </c>
      <c r="J37" s="88" t="s">
        <v>49</v>
      </c>
      <c r="K37" s="111">
        <f>IF(F37="","",(VLOOKUP(J37,'VlookupTables (DO NOT DELETE)'!$B$5:$D$16,2,FALSE)))</f>
        <v>1.67</v>
      </c>
      <c r="L37" s="111">
        <f>IF(F37="","",VLOOKUP(J37,'VlookupTables (DO NOT DELETE)'!$B$5:$D$16,3,FALSE))</f>
        <v>2</v>
      </c>
      <c r="M37" s="90" t="s">
        <v>52</v>
      </c>
      <c r="N37" s="91" t="str">
        <f t="shared" si="11"/>
        <v>Applicable to all speeds, Leave Blank   -------------------------&gt;</v>
      </c>
      <c r="O37" s="113">
        <v>25</v>
      </c>
      <c r="P37" s="92" t="str">
        <f t="shared" si="12"/>
        <v>Maintain at least 10 feet of continuous driving lane that is free of water</v>
      </c>
      <c r="Q37" s="116">
        <v>12</v>
      </c>
      <c r="R37" s="116">
        <v>8</v>
      </c>
      <c r="S37" s="117">
        <f t="shared" si="13"/>
        <v>10</v>
      </c>
      <c r="T37" s="117">
        <f t="shared" si="1"/>
        <v>3.4905279200985357</v>
      </c>
      <c r="U37" s="117">
        <f t="shared" si="14"/>
        <v>0.83772670082364864</v>
      </c>
      <c r="V37" s="115" t="str">
        <f t="shared" si="15"/>
        <v>0.016</v>
      </c>
      <c r="W37" s="118">
        <f t="shared" si="2"/>
        <v>1.6487132906979869</v>
      </c>
      <c r="X37" s="117">
        <f t="shared" si="3"/>
        <v>0.82412357564834682</v>
      </c>
      <c r="Y37" s="117">
        <f>IF(F37="","",VLOOKUP(J37,'VlookupTables (DO NOT DELETE)'!$B$5:$E$16,4,FALSE))</f>
        <v>4.5999999999999996</v>
      </c>
      <c r="Z37" s="117">
        <f t="shared" si="4"/>
        <v>1</v>
      </c>
      <c r="AA37" s="117">
        <f t="shared" si="5"/>
        <v>0.21070920729939988</v>
      </c>
      <c r="AB37" s="117">
        <f t="shared" si="6"/>
        <v>0.86118235760613648</v>
      </c>
      <c r="AC37" s="117">
        <f t="shared" si="7"/>
        <v>0.17382326464217671</v>
      </c>
      <c r="AD37" s="117">
        <f t="shared" si="8"/>
        <v>2.8019310402393749E-2</v>
      </c>
      <c r="AE37" s="93" t="str">
        <f t="shared" si="16"/>
        <v>Zd Allowable &gt; Zd Design</v>
      </c>
      <c r="AF37" s="93" t="str">
        <f t="shared" si="17"/>
        <v>Qbp &lt; 0.1 CFS</v>
      </c>
      <c r="AG37" s="53"/>
      <c r="AH37" s="13"/>
      <c r="AI37" s="13"/>
      <c r="AJ37" s="13"/>
      <c r="AK37" s="13"/>
    </row>
    <row r="38" spans="1:38" s="14" customFormat="1" ht="15" x14ac:dyDescent="0.2">
      <c r="A38" s="105"/>
      <c r="B38" s="107"/>
      <c r="C38" s="94" t="str">
        <f t="shared" si="9"/>
        <v/>
      </c>
      <c r="D38" s="97"/>
      <c r="E38" s="95"/>
      <c r="F38" s="94" t="str">
        <f t="shared" si="0"/>
        <v/>
      </c>
      <c r="G38" s="94" t="str">
        <f t="shared" si="10"/>
        <v/>
      </c>
      <c r="H38" s="98"/>
      <c r="I38" s="98"/>
      <c r="J38" s="88"/>
      <c r="K38" s="111" t="str">
        <f>IF(F38="","",(VLOOKUP(J38,'VlookupTables (DO NOT DELETE)'!$B$5:$D$16,2,FALSE)))</f>
        <v/>
      </c>
      <c r="L38" s="111" t="str">
        <f>IF(F38="","",VLOOKUP(J38,'VlookupTables (DO NOT DELETE)'!$B$5:$D$16,3,FALSE))</f>
        <v/>
      </c>
      <c r="M38" s="90"/>
      <c r="N38" s="91" t="str">
        <f t="shared" si="11"/>
        <v/>
      </c>
      <c r="O38" s="113"/>
      <c r="P38" s="92" t="str">
        <f t="shared" si="12"/>
        <v/>
      </c>
      <c r="Q38" s="116"/>
      <c r="R38" s="116"/>
      <c r="S38" s="117" t="str">
        <f t="shared" si="13"/>
        <v/>
      </c>
      <c r="T38" s="117" t="str">
        <f t="shared" si="1"/>
        <v/>
      </c>
      <c r="U38" s="117" t="str">
        <f t="shared" si="14"/>
        <v/>
      </c>
      <c r="V38" s="115" t="str">
        <f t="shared" si="15"/>
        <v/>
      </c>
      <c r="W38" s="118" t="str">
        <f t="shared" si="2"/>
        <v/>
      </c>
      <c r="X38" s="117" t="str">
        <f t="shared" si="3"/>
        <v/>
      </c>
      <c r="Y38" s="117" t="str">
        <f>IF(F38="","",VLOOKUP(J38,'VlookupTables (DO NOT DELETE)'!$B$5:$E$16,4,FALSE))</f>
        <v/>
      </c>
      <c r="Z38" s="117" t="str">
        <f t="shared" si="4"/>
        <v/>
      </c>
      <c r="AA38" s="117" t="str">
        <f t="shared" si="5"/>
        <v/>
      </c>
      <c r="AB38" s="117" t="str">
        <f t="shared" si="6"/>
        <v/>
      </c>
      <c r="AC38" s="117" t="str">
        <f t="shared" si="7"/>
        <v/>
      </c>
      <c r="AD38" s="117" t="str">
        <f t="shared" si="8"/>
        <v/>
      </c>
      <c r="AE38" s="93" t="str">
        <f t="shared" si="16"/>
        <v/>
      </c>
      <c r="AF38" s="93" t="str">
        <f>IF(B38="","",IF(B39="",IF(AD38&gt;0.1,"Need to Reduce Qbp","Qbp &lt; 0.1 CFS"),""))</f>
        <v/>
      </c>
      <c r="AG38" s="53"/>
      <c r="AH38" s="13"/>
      <c r="AI38" s="13"/>
      <c r="AJ38" s="13"/>
      <c r="AK38" s="13"/>
    </row>
    <row r="39" spans="1:38" s="14" customFormat="1" ht="15" x14ac:dyDescent="0.2">
      <c r="A39" s="105"/>
      <c r="B39" s="107"/>
      <c r="C39" s="94" t="str">
        <f t="shared" si="9"/>
        <v/>
      </c>
      <c r="D39" s="97"/>
      <c r="E39" s="95"/>
      <c r="F39" s="94" t="str">
        <f t="shared" si="0"/>
        <v/>
      </c>
      <c r="G39" s="94" t="str">
        <f t="shared" si="10"/>
        <v/>
      </c>
      <c r="H39" s="98"/>
      <c r="I39" s="98"/>
      <c r="J39" s="88"/>
      <c r="K39" s="111" t="str">
        <f>IF(F39="","",(VLOOKUP(J39,'VlookupTables (DO NOT DELETE)'!$B$5:$D$16,2,FALSE)))</f>
        <v/>
      </c>
      <c r="L39" s="111" t="str">
        <f>IF(F39="","",VLOOKUP(J39,'VlookupTables (DO NOT DELETE)'!$B$5:$D$16,3,FALSE))</f>
        <v/>
      </c>
      <c r="M39" s="90"/>
      <c r="N39" s="91" t="str">
        <f t="shared" si="11"/>
        <v/>
      </c>
      <c r="O39" s="113"/>
      <c r="P39" s="92" t="str">
        <f t="shared" si="12"/>
        <v/>
      </c>
      <c r="Q39" s="116"/>
      <c r="R39" s="116"/>
      <c r="S39" s="117" t="str">
        <f t="shared" si="13"/>
        <v/>
      </c>
      <c r="T39" s="117" t="str">
        <f t="shared" si="1"/>
        <v/>
      </c>
      <c r="U39" s="117" t="str">
        <f t="shared" si="14"/>
        <v/>
      </c>
      <c r="V39" s="115" t="str">
        <f t="shared" si="15"/>
        <v/>
      </c>
      <c r="W39" s="118" t="str">
        <f t="shared" si="2"/>
        <v/>
      </c>
      <c r="X39" s="117" t="str">
        <f t="shared" si="3"/>
        <v/>
      </c>
      <c r="Y39" s="117" t="str">
        <f>IF(F39="","",VLOOKUP(J39,'VlookupTables (DO NOT DELETE)'!$B$5:$E$16,4,FALSE))</f>
        <v/>
      </c>
      <c r="Z39" s="117" t="str">
        <f t="shared" si="4"/>
        <v/>
      </c>
      <c r="AA39" s="117" t="str">
        <f t="shared" si="5"/>
        <v/>
      </c>
      <c r="AB39" s="117" t="str">
        <f t="shared" si="6"/>
        <v/>
      </c>
      <c r="AC39" s="117" t="str">
        <f t="shared" si="7"/>
        <v/>
      </c>
      <c r="AD39" s="117" t="str">
        <f t="shared" si="8"/>
        <v/>
      </c>
      <c r="AE39" s="93" t="str">
        <f t="shared" si="16"/>
        <v/>
      </c>
      <c r="AF39" s="93" t="str">
        <f t="shared" si="17"/>
        <v/>
      </c>
      <c r="AG39" s="53"/>
      <c r="AH39" s="13"/>
      <c r="AI39" s="13"/>
      <c r="AJ39" s="13"/>
      <c r="AK39" s="13"/>
      <c r="AL39" s="13"/>
    </row>
    <row r="40" spans="1:38" s="14" customFormat="1" ht="15" x14ac:dyDescent="0.2">
      <c r="A40" s="105"/>
      <c r="B40" s="107"/>
      <c r="C40" s="94" t="str">
        <f t="shared" si="9"/>
        <v/>
      </c>
      <c r="D40" s="97"/>
      <c r="E40" s="95"/>
      <c r="F40" s="94" t="str">
        <f t="shared" si="0"/>
        <v/>
      </c>
      <c r="G40" s="94" t="str">
        <f t="shared" si="10"/>
        <v/>
      </c>
      <c r="H40" s="98"/>
      <c r="I40" s="98"/>
      <c r="J40" s="88"/>
      <c r="K40" s="111" t="str">
        <f>IF(F40="","",(VLOOKUP(J40,'VlookupTables (DO NOT DELETE)'!$B$5:$D$16,2,FALSE)))</f>
        <v/>
      </c>
      <c r="L40" s="111" t="str">
        <f>IF(F40="","",VLOOKUP(J40,'VlookupTables (DO NOT DELETE)'!$B$5:$D$16,3,FALSE))</f>
        <v/>
      </c>
      <c r="M40" s="90"/>
      <c r="N40" s="91" t="str">
        <f t="shared" si="11"/>
        <v/>
      </c>
      <c r="O40" s="113"/>
      <c r="P40" s="92" t="str">
        <f t="shared" si="12"/>
        <v/>
      </c>
      <c r="Q40" s="116"/>
      <c r="R40" s="116"/>
      <c r="S40" s="117" t="str">
        <f t="shared" si="13"/>
        <v/>
      </c>
      <c r="T40" s="117" t="str">
        <f t="shared" si="1"/>
        <v/>
      </c>
      <c r="U40" s="117" t="str">
        <f t="shared" si="14"/>
        <v/>
      </c>
      <c r="V40" s="115" t="str">
        <f t="shared" si="15"/>
        <v/>
      </c>
      <c r="W40" s="118" t="str">
        <f t="shared" si="2"/>
        <v/>
      </c>
      <c r="X40" s="117" t="str">
        <f t="shared" si="3"/>
        <v/>
      </c>
      <c r="Y40" s="117" t="str">
        <f>IF(F40="","",VLOOKUP(J40,'VlookupTables (DO NOT DELETE)'!$B$5:$E$16,4,FALSE))</f>
        <v/>
      </c>
      <c r="Z40" s="117" t="str">
        <f t="shared" si="4"/>
        <v/>
      </c>
      <c r="AA40" s="117" t="str">
        <f t="shared" si="5"/>
        <v/>
      </c>
      <c r="AB40" s="117" t="str">
        <f t="shared" si="6"/>
        <v/>
      </c>
      <c r="AC40" s="117" t="str">
        <f t="shared" si="7"/>
        <v/>
      </c>
      <c r="AD40" s="117" t="str">
        <f t="shared" si="8"/>
        <v/>
      </c>
      <c r="AE40" s="93" t="str">
        <f t="shared" si="16"/>
        <v/>
      </c>
      <c r="AF40" s="93" t="str">
        <f t="shared" si="17"/>
        <v/>
      </c>
      <c r="AG40" s="53"/>
      <c r="AH40" s="13"/>
      <c r="AI40" s="13"/>
      <c r="AJ40" s="13"/>
      <c r="AK40" s="13"/>
      <c r="AL40" s="13"/>
    </row>
    <row r="41" spans="1:38" s="14" customFormat="1" ht="15" x14ac:dyDescent="0.2">
      <c r="A41" s="105"/>
      <c r="B41" s="107"/>
      <c r="C41" s="94" t="str">
        <f>IF(B40="","",(IF(B41="","",ABS(B40-B41))))</f>
        <v/>
      </c>
      <c r="D41" s="97"/>
      <c r="E41" s="95"/>
      <c r="F41" s="94" t="str">
        <f>IF(AND(ISBLANK(B41),ISBLANK(E41)),"",IF(OR(ISNUMBER(B40),ISNUMBER(E41)),IF(ISBLANK(E41),$E$4*$E$5*D41*C41/43560,$E$4*$E$5*E41/43560),""))</f>
        <v/>
      </c>
      <c r="G41" s="94" t="str">
        <f>IF(AND(ISBLANK(B41),ISBLANK(E41)),"",IF(OR(ISNUMBER(B40),ISNUMBER(E41)),IF(OR(AD40="",AD40=" -------------"),F41,F41+AD40),F41))</f>
        <v/>
      </c>
      <c r="H41" s="98"/>
      <c r="I41" s="98"/>
      <c r="J41" s="88"/>
      <c r="K41" s="111" t="str">
        <f>IF(F41="","",(VLOOKUP(J41,'VlookupTables (DO NOT DELETE)'!$B$5:$D$16,2,FALSE)))</f>
        <v/>
      </c>
      <c r="L41" s="111" t="str">
        <f>IF(F41="","",VLOOKUP(J41,'VlookupTables (DO NOT DELETE)'!$B$5:$D$16,3,FALSE))</f>
        <v/>
      </c>
      <c r="M41" s="90"/>
      <c r="N41" s="91" t="str">
        <f t="shared" si="11"/>
        <v/>
      </c>
      <c r="O41" s="113"/>
      <c r="P41" s="92" t="str">
        <f t="shared" si="12"/>
        <v/>
      </c>
      <c r="Q41" s="116"/>
      <c r="R41" s="116"/>
      <c r="S41" s="117" t="str">
        <f t="shared" si="13"/>
        <v/>
      </c>
      <c r="T41" s="117" t="str">
        <f t="shared" si="1"/>
        <v/>
      </c>
      <c r="U41" s="117" t="str">
        <f t="shared" si="14"/>
        <v/>
      </c>
      <c r="V41" s="115" t="str">
        <f t="shared" si="15"/>
        <v/>
      </c>
      <c r="W41" s="118" t="str">
        <f t="shared" si="2"/>
        <v/>
      </c>
      <c r="X41" s="117" t="str">
        <f t="shared" si="3"/>
        <v/>
      </c>
      <c r="Y41" s="117" t="str">
        <f>IF(F41="","",VLOOKUP(J41,'VlookupTables (DO NOT DELETE)'!$B$5:$E$16,4,FALSE))</f>
        <v/>
      </c>
      <c r="Z41" s="117" t="str">
        <f t="shared" si="4"/>
        <v/>
      </c>
      <c r="AA41" s="117" t="str">
        <f t="shared" si="5"/>
        <v/>
      </c>
      <c r="AB41" s="117" t="str">
        <f t="shared" si="6"/>
        <v/>
      </c>
      <c r="AC41" s="117" t="str">
        <f t="shared" si="7"/>
        <v/>
      </c>
      <c r="AD41" s="117" t="str">
        <f t="shared" si="8"/>
        <v/>
      </c>
      <c r="AE41" s="93" t="str">
        <f t="shared" si="16"/>
        <v/>
      </c>
      <c r="AF41" s="93" t="str">
        <f t="shared" si="17"/>
        <v/>
      </c>
      <c r="AG41" s="53"/>
      <c r="AH41" s="13"/>
      <c r="AI41" s="13"/>
      <c r="AJ41" s="13"/>
      <c r="AK41" s="13"/>
      <c r="AL41" s="13"/>
    </row>
    <row r="42" spans="1:38" s="14" customFormat="1" ht="15" x14ac:dyDescent="0.2">
      <c r="A42" s="105"/>
      <c r="B42" s="107"/>
      <c r="C42" s="94" t="str">
        <f t="shared" si="9"/>
        <v/>
      </c>
      <c r="D42" s="97"/>
      <c r="E42" s="95"/>
      <c r="F42" s="94" t="str">
        <f t="shared" si="0"/>
        <v/>
      </c>
      <c r="G42" s="94" t="str">
        <f t="shared" si="10"/>
        <v/>
      </c>
      <c r="H42" s="98"/>
      <c r="I42" s="98"/>
      <c r="J42" s="88"/>
      <c r="K42" s="111" t="str">
        <f>IF(F42="","",(VLOOKUP(J42,'VlookupTables (DO NOT DELETE)'!$B$5:$D$16,2,FALSE)))</f>
        <v/>
      </c>
      <c r="L42" s="111" t="str">
        <f>IF(F42="","",VLOOKUP(J42,'VlookupTables (DO NOT DELETE)'!$B$5:$D$16,3,FALSE))</f>
        <v/>
      </c>
      <c r="M42" s="90"/>
      <c r="N42" s="91" t="str">
        <f t="shared" si="11"/>
        <v/>
      </c>
      <c r="O42" s="113"/>
      <c r="P42" s="92" t="str">
        <f t="shared" si="12"/>
        <v/>
      </c>
      <c r="Q42" s="116"/>
      <c r="R42" s="116"/>
      <c r="S42" s="117" t="str">
        <f t="shared" si="13"/>
        <v/>
      </c>
      <c r="T42" s="117" t="str">
        <f t="shared" si="1"/>
        <v/>
      </c>
      <c r="U42" s="117" t="str">
        <f t="shared" si="14"/>
        <v/>
      </c>
      <c r="V42" s="115" t="str">
        <f t="shared" si="15"/>
        <v/>
      </c>
      <c r="W42" s="118" t="str">
        <f t="shared" si="2"/>
        <v/>
      </c>
      <c r="X42" s="117" t="str">
        <f t="shared" si="3"/>
        <v/>
      </c>
      <c r="Y42" s="117" t="str">
        <f>IF(F42="","",VLOOKUP(J42,'VlookupTables (DO NOT DELETE)'!$B$5:$E$16,4,FALSE))</f>
        <v/>
      </c>
      <c r="Z42" s="117" t="str">
        <f t="shared" si="4"/>
        <v/>
      </c>
      <c r="AA42" s="117" t="str">
        <f t="shared" si="5"/>
        <v/>
      </c>
      <c r="AB42" s="117" t="str">
        <f t="shared" si="6"/>
        <v/>
      </c>
      <c r="AC42" s="117" t="str">
        <f t="shared" si="7"/>
        <v/>
      </c>
      <c r="AD42" s="117" t="str">
        <f t="shared" si="8"/>
        <v/>
      </c>
      <c r="AE42" s="93" t="str">
        <f t="shared" si="16"/>
        <v/>
      </c>
      <c r="AF42" s="93" t="str">
        <f t="shared" si="17"/>
        <v/>
      </c>
      <c r="AG42" s="53"/>
      <c r="AH42" s="13"/>
      <c r="AI42" s="13"/>
      <c r="AJ42" s="13"/>
      <c r="AK42" s="13"/>
      <c r="AL42" s="13"/>
    </row>
    <row r="43" spans="1:38" s="14" customFormat="1" ht="15" x14ac:dyDescent="0.2">
      <c r="A43" s="105"/>
      <c r="B43" s="107"/>
      <c r="C43" s="94" t="str">
        <f t="shared" si="9"/>
        <v/>
      </c>
      <c r="D43" s="97"/>
      <c r="E43" s="95"/>
      <c r="F43" s="94" t="str">
        <f t="shared" si="0"/>
        <v/>
      </c>
      <c r="G43" s="94" t="str">
        <f t="shared" si="10"/>
        <v/>
      </c>
      <c r="H43" s="98"/>
      <c r="I43" s="98"/>
      <c r="J43" s="88"/>
      <c r="K43" s="111" t="str">
        <f>IF(F43="","",(VLOOKUP(J43,'VlookupTables (DO NOT DELETE)'!$B$5:$D$16,2,FALSE)))</f>
        <v/>
      </c>
      <c r="L43" s="111" t="str">
        <f>IF(F43="","",VLOOKUP(J43,'VlookupTables (DO NOT DELETE)'!$B$5:$D$16,3,FALSE))</f>
        <v/>
      </c>
      <c r="M43" s="90"/>
      <c r="N43" s="91" t="str">
        <f t="shared" si="11"/>
        <v/>
      </c>
      <c r="O43" s="113"/>
      <c r="P43" s="92" t="str">
        <f t="shared" si="12"/>
        <v/>
      </c>
      <c r="Q43" s="116"/>
      <c r="R43" s="116"/>
      <c r="S43" s="117" t="str">
        <f t="shared" si="13"/>
        <v/>
      </c>
      <c r="T43" s="117" t="str">
        <f t="shared" si="1"/>
        <v/>
      </c>
      <c r="U43" s="117" t="str">
        <f t="shared" si="14"/>
        <v/>
      </c>
      <c r="V43" s="115" t="str">
        <f t="shared" si="15"/>
        <v/>
      </c>
      <c r="W43" s="118" t="str">
        <f t="shared" si="2"/>
        <v/>
      </c>
      <c r="X43" s="117" t="str">
        <f t="shared" si="3"/>
        <v/>
      </c>
      <c r="Y43" s="117" t="str">
        <f>IF(F43="","",VLOOKUP(J43,'VlookupTables (DO NOT DELETE)'!$B$5:$E$16,4,FALSE))</f>
        <v/>
      </c>
      <c r="Z43" s="117" t="str">
        <f t="shared" si="4"/>
        <v/>
      </c>
      <c r="AA43" s="117" t="str">
        <f t="shared" si="5"/>
        <v/>
      </c>
      <c r="AB43" s="117" t="str">
        <f t="shared" si="6"/>
        <v/>
      </c>
      <c r="AC43" s="117" t="str">
        <f t="shared" si="7"/>
        <v/>
      </c>
      <c r="AD43" s="117" t="str">
        <f t="shared" si="8"/>
        <v/>
      </c>
      <c r="AE43" s="93" t="str">
        <f t="shared" si="16"/>
        <v/>
      </c>
      <c r="AF43" s="93" t="str">
        <f t="shared" si="17"/>
        <v/>
      </c>
      <c r="AG43" s="53"/>
      <c r="AH43" s="13"/>
      <c r="AI43" s="13"/>
      <c r="AJ43" s="13"/>
      <c r="AK43" s="13"/>
      <c r="AL43" s="13"/>
    </row>
    <row r="44" spans="1:38" s="14" customFormat="1" ht="15" x14ac:dyDescent="0.2">
      <c r="A44" s="105"/>
      <c r="B44" s="107"/>
      <c r="C44" s="94" t="str">
        <f t="shared" si="9"/>
        <v/>
      </c>
      <c r="D44" s="97"/>
      <c r="E44" s="95"/>
      <c r="F44" s="94" t="str">
        <f t="shared" si="0"/>
        <v/>
      </c>
      <c r="G44" s="94" t="str">
        <f t="shared" si="10"/>
        <v/>
      </c>
      <c r="H44" s="98"/>
      <c r="I44" s="98"/>
      <c r="J44" s="88"/>
      <c r="K44" s="111" t="str">
        <f>IF(F44="","",(VLOOKUP(J44,'VlookupTables (DO NOT DELETE)'!$B$5:$D$16,2,FALSE)))</f>
        <v/>
      </c>
      <c r="L44" s="111" t="str">
        <f>IF(F44="","",VLOOKUP(J44,'VlookupTables (DO NOT DELETE)'!$B$5:$D$16,3,FALSE))</f>
        <v/>
      </c>
      <c r="M44" s="90"/>
      <c r="N44" s="91" t="str">
        <f t="shared" si="11"/>
        <v/>
      </c>
      <c r="O44" s="113"/>
      <c r="P44" s="92" t="str">
        <f t="shared" si="12"/>
        <v/>
      </c>
      <c r="Q44" s="116"/>
      <c r="R44" s="116"/>
      <c r="S44" s="117" t="str">
        <f t="shared" si="13"/>
        <v/>
      </c>
      <c r="T44" s="117" t="str">
        <f t="shared" si="1"/>
        <v/>
      </c>
      <c r="U44" s="117" t="str">
        <f t="shared" si="14"/>
        <v/>
      </c>
      <c r="V44" s="115" t="str">
        <f t="shared" si="15"/>
        <v/>
      </c>
      <c r="W44" s="118" t="str">
        <f t="shared" si="2"/>
        <v/>
      </c>
      <c r="X44" s="117" t="str">
        <f t="shared" si="3"/>
        <v/>
      </c>
      <c r="Y44" s="117" t="str">
        <f>IF(F44="","",VLOOKUP(J44,'VlookupTables (DO NOT DELETE)'!$B$5:$E$16,4,FALSE))</f>
        <v/>
      </c>
      <c r="Z44" s="117" t="str">
        <f t="shared" si="4"/>
        <v/>
      </c>
      <c r="AA44" s="117" t="str">
        <f t="shared" si="5"/>
        <v/>
      </c>
      <c r="AB44" s="117" t="str">
        <f t="shared" si="6"/>
        <v/>
      </c>
      <c r="AC44" s="117" t="str">
        <f t="shared" si="7"/>
        <v/>
      </c>
      <c r="AD44" s="117" t="str">
        <f t="shared" si="8"/>
        <v/>
      </c>
      <c r="AE44" s="93" t="str">
        <f t="shared" si="16"/>
        <v/>
      </c>
      <c r="AF44" s="93" t="str">
        <f t="shared" si="17"/>
        <v/>
      </c>
      <c r="AG44" s="53"/>
      <c r="AH44" s="13"/>
      <c r="AI44" s="13"/>
      <c r="AJ44" s="13"/>
      <c r="AK44" s="13"/>
      <c r="AL44" s="13"/>
    </row>
    <row r="45" spans="1:38" s="14" customFormat="1" ht="15" x14ac:dyDescent="0.2">
      <c r="A45" s="105"/>
      <c r="B45" s="107"/>
      <c r="C45" s="94" t="str">
        <f t="shared" si="9"/>
        <v/>
      </c>
      <c r="D45" s="97"/>
      <c r="E45" s="95"/>
      <c r="F45" s="94" t="str">
        <f t="shared" si="0"/>
        <v/>
      </c>
      <c r="G45" s="94" t="str">
        <f t="shared" si="10"/>
        <v/>
      </c>
      <c r="H45" s="98"/>
      <c r="I45" s="98"/>
      <c r="J45" s="88"/>
      <c r="K45" s="111" t="str">
        <f>IF(F45="","",(VLOOKUP(J45,'VlookupTables (DO NOT DELETE)'!$B$5:$D$16,2,FALSE)))</f>
        <v/>
      </c>
      <c r="L45" s="111" t="str">
        <f>IF(F45="","",VLOOKUP(J45,'VlookupTables (DO NOT DELETE)'!$B$5:$D$16,3,FALSE))</f>
        <v/>
      </c>
      <c r="M45" s="90"/>
      <c r="N45" s="91" t="str">
        <f t="shared" si="11"/>
        <v/>
      </c>
      <c r="O45" s="113"/>
      <c r="P45" s="92" t="str">
        <f t="shared" si="12"/>
        <v/>
      </c>
      <c r="Q45" s="116"/>
      <c r="R45" s="116"/>
      <c r="S45" s="117" t="str">
        <f t="shared" si="13"/>
        <v/>
      </c>
      <c r="T45" s="117" t="str">
        <f t="shared" si="1"/>
        <v/>
      </c>
      <c r="U45" s="117" t="str">
        <f t="shared" si="14"/>
        <v/>
      </c>
      <c r="V45" s="115" t="str">
        <f t="shared" si="15"/>
        <v/>
      </c>
      <c r="W45" s="118" t="str">
        <f t="shared" si="2"/>
        <v/>
      </c>
      <c r="X45" s="117" t="str">
        <f t="shared" si="3"/>
        <v/>
      </c>
      <c r="Y45" s="117" t="str">
        <f>IF(F45="","",VLOOKUP(J45,'VlookupTables (DO NOT DELETE)'!$B$5:$E$16,4,FALSE))</f>
        <v/>
      </c>
      <c r="Z45" s="117" t="str">
        <f t="shared" si="4"/>
        <v/>
      </c>
      <c r="AA45" s="117" t="str">
        <f t="shared" si="5"/>
        <v/>
      </c>
      <c r="AB45" s="117" t="str">
        <f t="shared" si="6"/>
        <v/>
      </c>
      <c r="AC45" s="117" t="str">
        <f t="shared" si="7"/>
        <v/>
      </c>
      <c r="AD45" s="117" t="str">
        <f t="shared" si="8"/>
        <v/>
      </c>
      <c r="AE45" s="93" t="str">
        <f t="shared" si="16"/>
        <v/>
      </c>
      <c r="AF45" s="93" t="str">
        <f t="shared" si="17"/>
        <v/>
      </c>
      <c r="AG45" s="53"/>
      <c r="AH45" s="13"/>
      <c r="AI45" s="13"/>
      <c r="AJ45" s="13"/>
      <c r="AK45" s="13"/>
      <c r="AL45" s="13"/>
    </row>
    <row r="46" spans="1:38" s="14" customFormat="1" ht="15" x14ac:dyDescent="0.2">
      <c r="A46" s="105"/>
      <c r="B46" s="107"/>
      <c r="C46" s="94" t="str">
        <f t="shared" si="9"/>
        <v/>
      </c>
      <c r="D46" s="97"/>
      <c r="E46" s="95"/>
      <c r="F46" s="94" t="str">
        <f t="shared" si="0"/>
        <v/>
      </c>
      <c r="G46" s="94" t="str">
        <f t="shared" si="10"/>
        <v/>
      </c>
      <c r="H46" s="98"/>
      <c r="I46" s="98"/>
      <c r="J46" s="88"/>
      <c r="K46" s="111" t="str">
        <f>IF(F46="","",(VLOOKUP(J46,'VlookupTables (DO NOT DELETE)'!$B$5:$D$16,2,FALSE)))</f>
        <v/>
      </c>
      <c r="L46" s="111" t="str">
        <f>IF(F46="","",VLOOKUP(J46,'VlookupTables (DO NOT DELETE)'!$B$5:$D$16,3,FALSE))</f>
        <v/>
      </c>
      <c r="M46" s="90"/>
      <c r="N46" s="91" t="str">
        <f t="shared" si="11"/>
        <v/>
      </c>
      <c r="O46" s="113"/>
      <c r="P46" s="92" t="str">
        <f t="shared" si="12"/>
        <v/>
      </c>
      <c r="Q46" s="116"/>
      <c r="R46" s="116"/>
      <c r="S46" s="117" t="str">
        <f t="shared" si="13"/>
        <v/>
      </c>
      <c r="T46" s="117" t="str">
        <f t="shared" si="1"/>
        <v/>
      </c>
      <c r="U46" s="117" t="str">
        <f t="shared" si="14"/>
        <v/>
      </c>
      <c r="V46" s="115" t="str">
        <f t="shared" si="15"/>
        <v/>
      </c>
      <c r="W46" s="118" t="str">
        <f t="shared" si="2"/>
        <v/>
      </c>
      <c r="X46" s="117" t="str">
        <f t="shared" si="3"/>
        <v/>
      </c>
      <c r="Y46" s="117" t="str">
        <f>IF(F46="","",VLOOKUP(J46,'VlookupTables (DO NOT DELETE)'!$B$5:$E$16,4,FALSE))</f>
        <v/>
      </c>
      <c r="Z46" s="117" t="str">
        <f t="shared" si="4"/>
        <v/>
      </c>
      <c r="AA46" s="117" t="str">
        <f t="shared" si="5"/>
        <v/>
      </c>
      <c r="AB46" s="117" t="str">
        <f t="shared" si="6"/>
        <v/>
      </c>
      <c r="AC46" s="117" t="str">
        <f t="shared" si="7"/>
        <v/>
      </c>
      <c r="AD46" s="117" t="str">
        <f t="shared" si="8"/>
        <v/>
      </c>
      <c r="AE46" s="93" t="str">
        <f t="shared" si="16"/>
        <v/>
      </c>
      <c r="AF46" s="93" t="str">
        <f t="shared" si="17"/>
        <v/>
      </c>
      <c r="AG46" s="53"/>
      <c r="AH46" s="13"/>
      <c r="AI46" s="13"/>
      <c r="AJ46" s="13"/>
      <c r="AK46" s="13"/>
      <c r="AL46" s="13"/>
    </row>
    <row r="47" spans="1:38" s="14" customFormat="1" ht="15" x14ac:dyDescent="0.2">
      <c r="A47" s="105"/>
      <c r="B47" s="107"/>
      <c r="C47" s="94" t="str">
        <f t="shared" si="9"/>
        <v/>
      </c>
      <c r="D47" s="97"/>
      <c r="E47" s="95"/>
      <c r="F47" s="94" t="str">
        <f t="shared" si="0"/>
        <v/>
      </c>
      <c r="G47" s="94" t="str">
        <f t="shared" si="10"/>
        <v/>
      </c>
      <c r="H47" s="98"/>
      <c r="I47" s="98"/>
      <c r="J47" s="88"/>
      <c r="K47" s="111" t="str">
        <f>IF(F47="","",(VLOOKUP(J47,'VlookupTables (DO NOT DELETE)'!$B$5:$D$16,2,FALSE)))</f>
        <v/>
      </c>
      <c r="L47" s="111" t="str">
        <f>IF(F47="","",VLOOKUP(J47,'VlookupTables (DO NOT DELETE)'!$B$5:$D$16,3,FALSE))</f>
        <v/>
      </c>
      <c r="M47" s="90"/>
      <c r="N47" s="91" t="str">
        <f t="shared" si="11"/>
        <v/>
      </c>
      <c r="O47" s="113"/>
      <c r="P47" s="92" t="str">
        <f t="shared" si="12"/>
        <v/>
      </c>
      <c r="Q47" s="116"/>
      <c r="R47" s="116"/>
      <c r="S47" s="117" t="str">
        <f t="shared" si="13"/>
        <v/>
      </c>
      <c r="T47" s="117" t="str">
        <f t="shared" si="1"/>
        <v/>
      </c>
      <c r="U47" s="117" t="str">
        <f t="shared" si="14"/>
        <v/>
      </c>
      <c r="V47" s="115" t="str">
        <f t="shared" si="15"/>
        <v/>
      </c>
      <c r="W47" s="118" t="str">
        <f t="shared" si="2"/>
        <v/>
      </c>
      <c r="X47" s="117" t="str">
        <f t="shared" si="3"/>
        <v/>
      </c>
      <c r="Y47" s="117" t="str">
        <f>IF(F47="","",VLOOKUP(J47,'VlookupTables (DO NOT DELETE)'!$B$5:$E$16,4,FALSE))</f>
        <v/>
      </c>
      <c r="Z47" s="117" t="str">
        <f t="shared" si="4"/>
        <v/>
      </c>
      <c r="AA47" s="117" t="str">
        <f t="shared" si="5"/>
        <v/>
      </c>
      <c r="AB47" s="117" t="str">
        <f t="shared" si="6"/>
        <v/>
      </c>
      <c r="AC47" s="117" t="str">
        <f t="shared" si="7"/>
        <v/>
      </c>
      <c r="AD47" s="117" t="str">
        <f t="shared" si="8"/>
        <v/>
      </c>
      <c r="AE47" s="93" t="str">
        <f t="shared" si="16"/>
        <v/>
      </c>
      <c r="AF47" s="93" t="str">
        <f t="shared" si="17"/>
        <v/>
      </c>
      <c r="AG47" s="53"/>
      <c r="AH47" s="13"/>
      <c r="AI47" s="13"/>
      <c r="AJ47" s="13"/>
      <c r="AK47" s="13"/>
      <c r="AL47" s="13"/>
    </row>
    <row r="48" spans="1:38" s="14" customFormat="1" ht="15" x14ac:dyDescent="0.2">
      <c r="A48" s="105"/>
      <c r="B48" s="107"/>
      <c r="C48" s="94" t="str">
        <f t="shared" si="9"/>
        <v/>
      </c>
      <c r="D48" s="97"/>
      <c r="E48" s="95"/>
      <c r="F48" s="94" t="str">
        <f t="shared" si="0"/>
        <v/>
      </c>
      <c r="G48" s="94" t="str">
        <f t="shared" si="10"/>
        <v/>
      </c>
      <c r="H48" s="98"/>
      <c r="I48" s="98"/>
      <c r="J48" s="88"/>
      <c r="K48" s="111" t="str">
        <f>IF(F48="","",(VLOOKUP(J48,'VlookupTables (DO NOT DELETE)'!$B$5:$D$16,2,FALSE)))</f>
        <v/>
      </c>
      <c r="L48" s="111" t="str">
        <f>IF(F48="","",VLOOKUP(J48,'VlookupTables (DO NOT DELETE)'!$B$5:$D$16,3,FALSE))</f>
        <v/>
      </c>
      <c r="M48" s="90"/>
      <c r="N48" s="91" t="str">
        <f t="shared" si="11"/>
        <v/>
      </c>
      <c r="O48" s="113"/>
      <c r="P48" s="92" t="str">
        <f t="shared" si="12"/>
        <v/>
      </c>
      <c r="Q48" s="116"/>
      <c r="R48" s="116"/>
      <c r="S48" s="117" t="str">
        <f t="shared" si="13"/>
        <v/>
      </c>
      <c r="T48" s="117" t="str">
        <f t="shared" si="1"/>
        <v/>
      </c>
      <c r="U48" s="117" t="str">
        <f t="shared" si="14"/>
        <v/>
      </c>
      <c r="V48" s="115" t="str">
        <f t="shared" si="15"/>
        <v/>
      </c>
      <c r="W48" s="118" t="str">
        <f t="shared" si="2"/>
        <v/>
      </c>
      <c r="X48" s="117" t="str">
        <f t="shared" si="3"/>
        <v/>
      </c>
      <c r="Y48" s="117" t="str">
        <f>IF(F48="","",VLOOKUP(J48,'VlookupTables (DO NOT DELETE)'!$B$5:$E$16,4,FALSE))</f>
        <v/>
      </c>
      <c r="Z48" s="117" t="str">
        <f t="shared" si="4"/>
        <v/>
      </c>
      <c r="AA48" s="117" t="str">
        <f t="shared" si="5"/>
        <v/>
      </c>
      <c r="AB48" s="117" t="str">
        <f t="shared" si="6"/>
        <v/>
      </c>
      <c r="AC48" s="117" t="str">
        <f t="shared" si="7"/>
        <v/>
      </c>
      <c r="AD48" s="117" t="str">
        <f t="shared" si="8"/>
        <v/>
      </c>
      <c r="AE48" s="93" t="str">
        <f t="shared" si="16"/>
        <v/>
      </c>
      <c r="AF48" s="93" t="str">
        <f t="shared" si="17"/>
        <v/>
      </c>
      <c r="AG48" s="53"/>
      <c r="AH48" s="13"/>
      <c r="AI48" s="13"/>
      <c r="AJ48" s="13"/>
      <c r="AK48" s="13"/>
      <c r="AL48" s="13"/>
    </row>
    <row r="49" spans="1:38" s="14" customFormat="1" ht="15" x14ac:dyDescent="0.2">
      <c r="A49" s="105"/>
      <c r="B49" s="107"/>
      <c r="C49" s="94" t="str">
        <f t="shared" si="9"/>
        <v/>
      </c>
      <c r="D49" s="97"/>
      <c r="E49" s="95"/>
      <c r="F49" s="94" t="str">
        <f t="shared" si="0"/>
        <v/>
      </c>
      <c r="G49" s="94" t="str">
        <f t="shared" si="10"/>
        <v/>
      </c>
      <c r="H49" s="98"/>
      <c r="I49" s="98"/>
      <c r="J49" s="88"/>
      <c r="K49" s="111" t="str">
        <f>IF(F49="","",(VLOOKUP(J49,'VlookupTables (DO NOT DELETE)'!$B$5:$D$16,2,FALSE)))</f>
        <v/>
      </c>
      <c r="L49" s="111" t="str">
        <f>IF(F49="","",VLOOKUP(J49,'VlookupTables (DO NOT DELETE)'!$B$5:$D$16,3,FALSE))</f>
        <v/>
      </c>
      <c r="M49" s="90"/>
      <c r="N49" s="91" t="str">
        <f t="shared" si="11"/>
        <v/>
      </c>
      <c r="O49" s="113"/>
      <c r="P49" s="92" t="str">
        <f t="shared" si="12"/>
        <v/>
      </c>
      <c r="Q49" s="116"/>
      <c r="R49" s="116"/>
      <c r="S49" s="117" t="str">
        <f t="shared" si="13"/>
        <v/>
      </c>
      <c r="T49" s="117" t="str">
        <f t="shared" si="1"/>
        <v/>
      </c>
      <c r="U49" s="117" t="str">
        <f t="shared" si="14"/>
        <v/>
      </c>
      <c r="V49" s="115" t="str">
        <f t="shared" si="15"/>
        <v/>
      </c>
      <c r="W49" s="118" t="str">
        <f t="shared" si="2"/>
        <v/>
      </c>
      <c r="X49" s="117" t="str">
        <f t="shared" si="3"/>
        <v/>
      </c>
      <c r="Y49" s="117" t="str">
        <f>IF(F49="","",VLOOKUP(J49,'VlookupTables (DO NOT DELETE)'!$B$5:$E$16,4,FALSE))</f>
        <v/>
      </c>
      <c r="Z49" s="117" t="str">
        <f t="shared" si="4"/>
        <v/>
      </c>
      <c r="AA49" s="117" t="str">
        <f t="shared" si="5"/>
        <v/>
      </c>
      <c r="AB49" s="117" t="str">
        <f t="shared" si="6"/>
        <v/>
      </c>
      <c r="AC49" s="117" t="str">
        <f t="shared" si="7"/>
        <v/>
      </c>
      <c r="AD49" s="117" t="str">
        <f t="shared" si="8"/>
        <v/>
      </c>
      <c r="AE49" s="93" t="str">
        <f t="shared" si="16"/>
        <v/>
      </c>
      <c r="AF49" s="93" t="str">
        <f t="shared" si="17"/>
        <v/>
      </c>
      <c r="AG49" s="53"/>
      <c r="AH49" s="13"/>
      <c r="AI49" s="13"/>
      <c r="AJ49" s="13"/>
      <c r="AK49" s="13"/>
      <c r="AL49" s="13"/>
    </row>
    <row r="50" spans="1:38" s="14" customFormat="1" ht="15" x14ac:dyDescent="0.2">
      <c r="A50" s="105"/>
      <c r="B50" s="108"/>
      <c r="C50" s="94" t="str">
        <f t="shared" si="9"/>
        <v/>
      </c>
      <c r="D50" s="99"/>
      <c r="E50" s="95"/>
      <c r="F50" s="94" t="str">
        <f t="shared" si="0"/>
        <v/>
      </c>
      <c r="G50" s="94" t="str">
        <f t="shared" si="10"/>
        <v/>
      </c>
      <c r="H50" s="100"/>
      <c r="I50" s="100"/>
      <c r="J50" s="88"/>
      <c r="K50" s="111" t="str">
        <f>IF(F50="","",(VLOOKUP(J50,'VlookupTables (DO NOT DELETE)'!$B$5:$D$16,2,FALSE)))</f>
        <v/>
      </c>
      <c r="L50" s="111" t="str">
        <f>IF(F50="","",VLOOKUP(J50,'VlookupTables (DO NOT DELETE)'!$B$5:$D$16,3,FALSE))</f>
        <v/>
      </c>
      <c r="M50" s="90"/>
      <c r="N50" s="91" t="str">
        <f t="shared" si="11"/>
        <v/>
      </c>
      <c r="O50" s="113"/>
      <c r="P50" s="92" t="str">
        <f t="shared" si="12"/>
        <v/>
      </c>
      <c r="Q50" s="116"/>
      <c r="R50" s="116"/>
      <c r="S50" s="117" t="str">
        <f t="shared" si="13"/>
        <v/>
      </c>
      <c r="T50" s="117" t="str">
        <f t="shared" si="1"/>
        <v/>
      </c>
      <c r="U50" s="117" t="str">
        <f t="shared" si="14"/>
        <v/>
      </c>
      <c r="V50" s="115" t="str">
        <f t="shared" si="15"/>
        <v/>
      </c>
      <c r="W50" s="118" t="str">
        <f t="shared" si="2"/>
        <v/>
      </c>
      <c r="X50" s="117" t="str">
        <f t="shared" si="3"/>
        <v/>
      </c>
      <c r="Y50" s="117" t="str">
        <f>IF(F50="","",VLOOKUP(J50,'VlookupTables (DO NOT DELETE)'!$B$5:$E$16,4,FALSE))</f>
        <v/>
      </c>
      <c r="Z50" s="117" t="str">
        <f t="shared" si="4"/>
        <v/>
      </c>
      <c r="AA50" s="117" t="str">
        <f t="shared" si="5"/>
        <v/>
      </c>
      <c r="AB50" s="117" t="str">
        <f t="shared" si="6"/>
        <v/>
      </c>
      <c r="AC50" s="117" t="str">
        <f t="shared" si="7"/>
        <v/>
      </c>
      <c r="AD50" s="117" t="str">
        <f t="shared" si="8"/>
        <v/>
      </c>
      <c r="AE50" s="93" t="str">
        <f t="shared" si="16"/>
        <v/>
      </c>
      <c r="AF50" s="93" t="str">
        <f t="shared" si="17"/>
        <v/>
      </c>
      <c r="AG50" s="53"/>
      <c r="AH50" s="13"/>
      <c r="AI50" s="13"/>
      <c r="AJ50" s="13"/>
      <c r="AK50" s="13"/>
      <c r="AL50" s="13"/>
    </row>
    <row r="51" spans="1:38" s="14" customFormat="1" ht="15" x14ac:dyDescent="0.2">
      <c r="A51" s="105"/>
      <c r="B51" s="108"/>
      <c r="C51" s="94" t="str">
        <f t="shared" si="9"/>
        <v/>
      </c>
      <c r="D51" s="99"/>
      <c r="E51" s="95"/>
      <c r="F51" s="94" t="str">
        <f t="shared" si="0"/>
        <v/>
      </c>
      <c r="G51" s="94" t="str">
        <f t="shared" si="10"/>
        <v/>
      </c>
      <c r="H51" s="100"/>
      <c r="I51" s="100"/>
      <c r="J51" s="88"/>
      <c r="K51" s="111" t="str">
        <f>IF(F51="","",(VLOOKUP(J51,'VlookupTables (DO NOT DELETE)'!$B$5:$D$16,2,FALSE)))</f>
        <v/>
      </c>
      <c r="L51" s="111" t="str">
        <f>IF(F51="","",VLOOKUP(J51,'VlookupTables (DO NOT DELETE)'!$B$5:$D$16,3,FALSE))</f>
        <v/>
      </c>
      <c r="M51" s="90"/>
      <c r="N51" s="91" t="str">
        <f t="shared" si="11"/>
        <v/>
      </c>
      <c r="O51" s="113"/>
      <c r="P51" s="92" t="str">
        <f t="shared" si="12"/>
        <v/>
      </c>
      <c r="Q51" s="116"/>
      <c r="R51" s="116"/>
      <c r="S51" s="117" t="str">
        <f t="shared" si="13"/>
        <v/>
      </c>
      <c r="T51" s="117" t="str">
        <f t="shared" si="1"/>
        <v/>
      </c>
      <c r="U51" s="117" t="str">
        <f t="shared" si="14"/>
        <v/>
      </c>
      <c r="V51" s="115" t="str">
        <f t="shared" si="15"/>
        <v/>
      </c>
      <c r="W51" s="118" t="str">
        <f t="shared" si="2"/>
        <v/>
      </c>
      <c r="X51" s="117" t="str">
        <f t="shared" si="3"/>
        <v/>
      </c>
      <c r="Y51" s="117" t="str">
        <f>IF(F51="","",VLOOKUP(J51,'VlookupTables (DO NOT DELETE)'!$B$5:$E$16,4,FALSE))</f>
        <v/>
      </c>
      <c r="Z51" s="117" t="str">
        <f t="shared" si="4"/>
        <v/>
      </c>
      <c r="AA51" s="117" t="str">
        <f t="shared" si="5"/>
        <v/>
      </c>
      <c r="AB51" s="117" t="str">
        <f t="shared" si="6"/>
        <v/>
      </c>
      <c r="AC51" s="117" t="str">
        <f t="shared" si="7"/>
        <v/>
      </c>
      <c r="AD51" s="117" t="str">
        <f t="shared" si="8"/>
        <v/>
      </c>
      <c r="AE51" s="93" t="str">
        <f t="shared" si="16"/>
        <v/>
      </c>
      <c r="AF51" s="93" t="str">
        <f t="shared" si="17"/>
        <v/>
      </c>
      <c r="AG51" s="53"/>
      <c r="AH51" s="13"/>
      <c r="AI51" s="13"/>
      <c r="AJ51" s="13"/>
      <c r="AK51" s="13"/>
      <c r="AL51" s="13"/>
    </row>
    <row r="52" spans="1:38" s="14" customFormat="1" ht="15" x14ac:dyDescent="0.2">
      <c r="A52" s="105"/>
      <c r="B52" s="108"/>
      <c r="C52" s="94" t="str">
        <f t="shared" si="9"/>
        <v/>
      </c>
      <c r="D52" s="99"/>
      <c r="E52" s="95"/>
      <c r="F52" s="94" t="str">
        <f t="shared" si="0"/>
        <v/>
      </c>
      <c r="G52" s="94" t="str">
        <f t="shared" si="10"/>
        <v/>
      </c>
      <c r="H52" s="100"/>
      <c r="I52" s="100"/>
      <c r="J52" s="88"/>
      <c r="K52" s="111" t="str">
        <f>IF(F52="","",(VLOOKUP(J52,'VlookupTables (DO NOT DELETE)'!$B$5:$D$16,2,FALSE)))</f>
        <v/>
      </c>
      <c r="L52" s="111" t="str">
        <f>IF(F52="","",VLOOKUP(J52,'VlookupTables (DO NOT DELETE)'!$B$5:$D$16,3,FALSE))</f>
        <v/>
      </c>
      <c r="M52" s="90"/>
      <c r="N52" s="91" t="str">
        <f t="shared" si="11"/>
        <v/>
      </c>
      <c r="O52" s="113"/>
      <c r="P52" s="92" t="str">
        <f t="shared" si="12"/>
        <v/>
      </c>
      <c r="Q52" s="116"/>
      <c r="R52" s="116"/>
      <c r="S52" s="117" t="str">
        <f t="shared" si="13"/>
        <v/>
      </c>
      <c r="T52" s="117" t="str">
        <f t="shared" si="1"/>
        <v/>
      </c>
      <c r="U52" s="117" t="str">
        <f t="shared" si="14"/>
        <v/>
      </c>
      <c r="V52" s="115" t="str">
        <f t="shared" si="15"/>
        <v/>
      </c>
      <c r="W52" s="118" t="str">
        <f t="shared" si="2"/>
        <v/>
      </c>
      <c r="X52" s="117" t="str">
        <f t="shared" si="3"/>
        <v/>
      </c>
      <c r="Y52" s="117" t="str">
        <f>IF(F52="","",VLOOKUP(J52,'VlookupTables (DO NOT DELETE)'!$B$5:$E$16,4,FALSE))</f>
        <v/>
      </c>
      <c r="Z52" s="117" t="str">
        <f t="shared" si="4"/>
        <v/>
      </c>
      <c r="AA52" s="117" t="str">
        <f t="shared" si="5"/>
        <v/>
      </c>
      <c r="AB52" s="117" t="str">
        <f t="shared" si="6"/>
        <v/>
      </c>
      <c r="AC52" s="117" t="str">
        <f t="shared" si="7"/>
        <v/>
      </c>
      <c r="AD52" s="117" t="str">
        <f t="shared" si="8"/>
        <v/>
      </c>
      <c r="AE52" s="93" t="str">
        <f t="shared" si="16"/>
        <v/>
      </c>
      <c r="AF52" s="93" t="str">
        <f t="shared" si="17"/>
        <v/>
      </c>
      <c r="AG52" s="53"/>
      <c r="AH52" s="13"/>
      <c r="AI52" s="13"/>
      <c r="AJ52" s="13"/>
      <c r="AK52" s="13"/>
      <c r="AL52" s="13"/>
    </row>
    <row r="53" spans="1:38" s="14" customFormat="1" ht="15" x14ac:dyDescent="0.2">
      <c r="A53" s="105"/>
      <c r="B53" s="108"/>
      <c r="C53" s="94" t="str">
        <f t="shared" si="9"/>
        <v/>
      </c>
      <c r="D53" s="99"/>
      <c r="E53" s="95"/>
      <c r="F53" s="94" t="str">
        <f t="shared" si="0"/>
        <v/>
      </c>
      <c r="G53" s="94" t="str">
        <f t="shared" si="10"/>
        <v/>
      </c>
      <c r="H53" s="100"/>
      <c r="I53" s="100"/>
      <c r="J53" s="88"/>
      <c r="K53" s="111" t="str">
        <f>IF(F53="","",(VLOOKUP(J53,'VlookupTables (DO NOT DELETE)'!$B$5:$D$16,2,FALSE)))</f>
        <v/>
      </c>
      <c r="L53" s="111" t="str">
        <f>IF(F53="","",VLOOKUP(J53,'VlookupTables (DO NOT DELETE)'!$B$5:$D$16,3,FALSE))</f>
        <v/>
      </c>
      <c r="M53" s="90"/>
      <c r="N53" s="91" t="str">
        <f t="shared" si="11"/>
        <v/>
      </c>
      <c r="O53" s="113"/>
      <c r="P53" s="92" t="str">
        <f t="shared" si="12"/>
        <v/>
      </c>
      <c r="Q53" s="116"/>
      <c r="R53" s="116"/>
      <c r="S53" s="117" t="str">
        <f t="shared" si="13"/>
        <v/>
      </c>
      <c r="T53" s="117" t="str">
        <f t="shared" si="1"/>
        <v/>
      </c>
      <c r="U53" s="117" t="str">
        <f t="shared" si="14"/>
        <v/>
      </c>
      <c r="V53" s="115" t="str">
        <f t="shared" si="15"/>
        <v/>
      </c>
      <c r="W53" s="118" t="str">
        <f t="shared" si="2"/>
        <v/>
      </c>
      <c r="X53" s="117" t="str">
        <f t="shared" si="3"/>
        <v/>
      </c>
      <c r="Y53" s="117" t="str">
        <f>IF(F53="","",VLOOKUP(J53,'VlookupTables (DO NOT DELETE)'!$B$5:$E$16,4,FALSE))</f>
        <v/>
      </c>
      <c r="Z53" s="117" t="str">
        <f t="shared" si="4"/>
        <v/>
      </c>
      <c r="AA53" s="117" t="str">
        <f t="shared" si="5"/>
        <v/>
      </c>
      <c r="AB53" s="117" t="str">
        <f t="shared" si="6"/>
        <v/>
      </c>
      <c r="AC53" s="117" t="str">
        <f t="shared" si="7"/>
        <v/>
      </c>
      <c r="AD53" s="117" t="str">
        <f t="shared" si="8"/>
        <v/>
      </c>
      <c r="AE53" s="93" t="str">
        <f t="shared" si="16"/>
        <v/>
      </c>
      <c r="AF53" s="93" t="str">
        <f t="shared" si="17"/>
        <v/>
      </c>
      <c r="AG53" s="53"/>
      <c r="AH53" s="13"/>
      <c r="AI53" s="13"/>
      <c r="AJ53" s="13"/>
      <c r="AK53" s="13"/>
      <c r="AL53" s="13"/>
    </row>
    <row r="54" spans="1:38" s="14" customFormat="1" ht="15" x14ac:dyDescent="0.2">
      <c r="A54" s="105"/>
      <c r="B54" s="108"/>
      <c r="C54" s="94" t="str">
        <f t="shared" si="9"/>
        <v/>
      </c>
      <c r="D54" s="99"/>
      <c r="E54" s="95"/>
      <c r="F54" s="94" t="str">
        <f t="shared" si="0"/>
        <v/>
      </c>
      <c r="G54" s="94" t="str">
        <f t="shared" si="10"/>
        <v/>
      </c>
      <c r="H54" s="100"/>
      <c r="I54" s="100"/>
      <c r="J54" s="88"/>
      <c r="K54" s="111" t="str">
        <f>IF(F54="","",(VLOOKUP(J54,'VlookupTables (DO NOT DELETE)'!$B$5:$D$16,2,FALSE)))</f>
        <v/>
      </c>
      <c r="L54" s="111" t="str">
        <f>IF(F54="","",VLOOKUP(J54,'VlookupTables (DO NOT DELETE)'!$B$5:$D$16,3,FALSE))</f>
        <v/>
      </c>
      <c r="M54" s="90"/>
      <c r="N54" s="91" t="str">
        <f t="shared" si="11"/>
        <v/>
      </c>
      <c r="O54" s="113"/>
      <c r="P54" s="92" t="str">
        <f t="shared" si="12"/>
        <v/>
      </c>
      <c r="Q54" s="116"/>
      <c r="R54" s="116"/>
      <c r="S54" s="117" t="str">
        <f t="shared" si="13"/>
        <v/>
      </c>
      <c r="T54" s="117" t="str">
        <f t="shared" si="1"/>
        <v/>
      </c>
      <c r="U54" s="117" t="str">
        <f t="shared" si="14"/>
        <v/>
      </c>
      <c r="V54" s="115" t="str">
        <f t="shared" si="15"/>
        <v/>
      </c>
      <c r="W54" s="118" t="str">
        <f t="shared" si="2"/>
        <v/>
      </c>
      <c r="X54" s="117" t="str">
        <f t="shared" si="3"/>
        <v/>
      </c>
      <c r="Y54" s="117" t="str">
        <f>IF(F54="","",VLOOKUP(J54,'VlookupTables (DO NOT DELETE)'!$B$5:$E$16,4,FALSE))</f>
        <v/>
      </c>
      <c r="Z54" s="117" t="str">
        <f t="shared" si="4"/>
        <v/>
      </c>
      <c r="AA54" s="117" t="str">
        <f t="shared" si="5"/>
        <v/>
      </c>
      <c r="AB54" s="117" t="str">
        <f t="shared" si="6"/>
        <v/>
      </c>
      <c r="AC54" s="117" t="str">
        <f t="shared" si="7"/>
        <v/>
      </c>
      <c r="AD54" s="117" t="str">
        <f t="shared" si="8"/>
        <v/>
      </c>
      <c r="AE54" s="93" t="str">
        <f t="shared" si="16"/>
        <v/>
      </c>
      <c r="AF54" s="93" t="str">
        <f t="shared" si="17"/>
        <v/>
      </c>
      <c r="AG54" s="53"/>
      <c r="AH54" s="13"/>
      <c r="AI54" s="13"/>
      <c r="AJ54" s="13"/>
      <c r="AK54" s="13"/>
      <c r="AL54" s="13"/>
    </row>
    <row r="55" spans="1:38" s="14" customFormat="1" ht="15.75" thickBot="1" x14ac:dyDescent="0.25">
      <c r="A55" s="109"/>
      <c r="B55" s="110"/>
      <c r="C55" s="101" t="str">
        <f t="shared" si="9"/>
        <v/>
      </c>
      <c r="D55" s="102"/>
      <c r="E55" s="103"/>
      <c r="F55" s="101" t="str">
        <f t="shared" si="0"/>
        <v/>
      </c>
      <c r="G55" s="101" t="str">
        <f t="shared" si="10"/>
        <v/>
      </c>
      <c r="H55" s="104"/>
      <c r="I55" s="104"/>
      <c r="J55" s="89"/>
      <c r="K55" s="112" t="str">
        <f>IF(F55="","",(VLOOKUP(J55,'VlookupTables (DO NOT DELETE)'!$B$5:$D$16,2,FALSE)))</f>
        <v/>
      </c>
      <c r="L55" s="112" t="str">
        <f>IF(F55="","",VLOOKUP(J55,'VlookupTables (DO NOT DELETE)'!$B$5:$D$16,3,FALSE))</f>
        <v/>
      </c>
      <c r="M55" s="133"/>
      <c r="N55" s="134" t="str">
        <f t="shared" si="11"/>
        <v/>
      </c>
      <c r="O55" s="114"/>
      <c r="P55" s="135" t="str">
        <f t="shared" si="12"/>
        <v/>
      </c>
      <c r="Q55" s="119"/>
      <c r="R55" s="119"/>
      <c r="S55" s="117" t="str">
        <f t="shared" si="13"/>
        <v/>
      </c>
      <c r="T55" s="120" t="str">
        <f t="shared" si="1"/>
        <v/>
      </c>
      <c r="U55" s="120" t="str">
        <f t="shared" si="14"/>
        <v/>
      </c>
      <c r="V55" s="136" t="str">
        <f t="shared" si="15"/>
        <v/>
      </c>
      <c r="W55" s="121" t="str">
        <f t="shared" si="2"/>
        <v/>
      </c>
      <c r="X55" s="120" t="str">
        <f t="shared" si="3"/>
        <v/>
      </c>
      <c r="Y55" s="120" t="str">
        <f>IF(F55="","",VLOOKUP(J55,'VlookupTables (DO NOT DELETE)'!$B$5:$E$16,4,FALSE))</f>
        <v/>
      </c>
      <c r="Z55" s="120" t="str">
        <f t="shared" si="4"/>
        <v/>
      </c>
      <c r="AA55" s="120" t="str">
        <f t="shared" si="5"/>
        <v/>
      </c>
      <c r="AB55" s="120" t="str">
        <f t="shared" si="6"/>
        <v/>
      </c>
      <c r="AC55" s="120" t="str">
        <f t="shared" si="7"/>
        <v/>
      </c>
      <c r="AD55" s="120" t="str">
        <f t="shared" si="8"/>
        <v/>
      </c>
      <c r="AE55" s="137" t="str">
        <f t="shared" si="16"/>
        <v/>
      </c>
      <c r="AF55" s="137" t="str">
        <f t="shared" si="17"/>
        <v/>
      </c>
      <c r="AG55" s="55"/>
      <c r="AH55" s="13"/>
      <c r="AI55" s="13"/>
      <c r="AJ55" s="13"/>
      <c r="AK55" s="13"/>
      <c r="AL55" s="13"/>
    </row>
    <row r="56" spans="1:38" s="14" customFormat="1" ht="15" x14ac:dyDescent="0.25">
      <c r="B56" s="9"/>
      <c r="C56" s="15"/>
      <c r="D56" s="13"/>
      <c r="E56" s="16"/>
      <c r="F56" s="17"/>
      <c r="G56" s="17"/>
      <c r="H56" s="17"/>
      <c r="I56" s="13"/>
      <c r="J56" s="13"/>
      <c r="K56" s="13"/>
      <c r="L56" s="13"/>
      <c r="M56" s="18"/>
      <c r="N56" s="18"/>
      <c r="O56" s="19"/>
      <c r="P56" s="20"/>
      <c r="Q56" s="18"/>
      <c r="R56" s="21"/>
      <c r="S56" s="21"/>
      <c r="T56" s="21"/>
      <c r="U56" s="21"/>
      <c r="V56" s="21"/>
      <c r="W56" s="21"/>
      <c r="X56" s="21"/>
      <c r="Y56" s="19"/>
      <c r="Z56" s="13"/>
      <c r="AA56" s="13"/>
      <c r="AB56" s="13"/>
      <c r="AC56" s="13"/>
      <c r="AD56" s="13"/>
    </row>
    <row r="57" spans="1:38" s="14" customFormat="1" ht="15" x14ac:dyDescent="0.25">
      <c r="B57" s="22"/>
      <c r="D57" s="23"/>
      <c r="E57" s="16"/>
      <c r="F57" s="17"/>
      <c r="G57" s="17"/>
      <c r="H57" s="17"/>
      <c r="I57" s="24"/>
      <c r="J57" s="24"/>
      <c r="K57" s="24"/>
      <c r="L57" s="24"/>
      <c r="M57" s="18"/>
      <c r="N57" s="18"/>
      <c r="O57" s="19"/>
      <c r="P57" s="20"/>
      <c r="Q57" s="18"/>
      <c r="R57" s="21"/>
      <c r="S57" s="21"/>
      <c r="T57" s="21"/>
      <c r="U57" s="21"/>
      <c r="V57" s="21"/>
      <c r="W57" s="21"/>
      <c r="X57" s="21"/>
      <c r="Y57" s="19"/>
      <c r="Z57" s="13"/>
      <c r="AA57" s="13"/>
      <c r="AB57" s="13"/>
      <c r="AC57" s="13"/>
      <c r="AD57" s="13"/>
    </row>
    <row r="58" spans="1:38" s="14" customFormat="1" x14ac:dyDescent="0.2">
      <c r="B58" s="9"/>
      <c r="C58" s="24"/>
      <c r="D58" s="25"/>
      <c r="E58" s="16"/>
      <c r="F58" s="17"/>
      <c r="G58" s="17"/>
      <c r="H58" s="17"/>
      <c r="I58" s="26"/>
      <c r="J58" s="26"/>
      <c r="K58" s="18"/>
      <c r="L58" s="18"/>
      <c r="M58" s="18"/>
      <c r="N58" s="18"/>
      <c r="O58" s="19"/>
      <c r="P58" s="20"/>
      <c r="Q58" s="18"/>
      <c r="R58" s="21"/>
      <c r="S58" s="21"/>
      <c r="T58" s="21"/>
      <c r="U58" s="21"/>
      <c r="V58" s="21"/>
      <c r="W58" s="21"/>
      <c r="X58" s="21"/>
      <c r="Y58" s="19"/>
      <c r="Z58" s="13"/>
      <c r="AA58" s="13"/>
      <c r="AB58" s="13"/>
      <c r="AC58" s="13"/>
      <c r="AD58" s="13"/>
    </row>
    <row r="59" spans="1:38" s="14" customFormat="1" ht="15" x14ac:dyDescent="0.25">
      <c r="B59" s="1" t="s">
        <v>53</v>
      </c>
      <c r="C59" s="24"/>
      <c r="D59" s="25"/>
      <c r="E59" s="16"/>
      <c r="F59" s="17"/>
      <c r="G59" s="17"/>
      <c r="H59" s="17"/>
      <c r="I59" s="26"/>
      <c r="J59" s="26"/>
      <c r="K59" s="18"/>
      <c r="L59" s="18"/>
      <c r="M59" s="18"/>
      <c r="N59" s="18"/>
      <c r="O59" s="19"/>
      <c r="P59" s="20"/>
      <c r="Q59" s="18"/>
      <c r="R59" s="21"/>
      <c r="S59" s="21"/>
      <c r="T59" s="21"/>
      <c r="U59" s="21"/>
      <c r="V59" s="21"/>
      <c r="W59" s="21"/>
      <c r="X59" s="21"/>
      <c r="Y59" s="19"/>
      <c r="Z59" s="13"/>
      <c r="AA59" s="13"/>
      <c r="AB59" s="13"/>
      <c r="AC59" s="13"/>
      <c r="AD59" s="13"/>
    </row>
    <row r="60" spans="1:38" s="14" customFormat="1" x14ac:dyDescent="0.2">
      <c r="B60" s="9" t="s">
        <v>54</v>
      </c>
      <c r="C60" s="24"/>
      <c r="D60" s="25"/>
      <c r="E60" s="16"/>
      <c r="F60" s="17"/>
      <c r="G60" s="17"/>
      <c r="H60" s="17"/>
      <c r="I60" s="26"/>
      <c r="J60" s="26"/>
      <c r="K60" s="18"/>
      <c r="L60" s="18"/>
      <c r="M60" s="18"/>
      <c r="N60" s="18"/>
      <c r="O60" s="19"/>
      <c r="P60" s="20"/>
      <c r="Q60" s="18"/>
      <c r="R60" s="21"/>
      <c r="S60" s="21"/>
      <c r="T60" s="21"/>
      <c r="U60" s="21"/>
      <c r="V60" s="21"/>
      <c r="W60" s="21"/>
      <c r="X60" s="21"/>
      <c r="Y60" s="19"/>
      <c r="Z60" s="13"/>
      <c r="AA60" s="13"/>
      <c r="AB60" s="13"/>
      <c r="AC60" s="13"/>
      <c r="AD60" s="13"/>
    </row>
    <row r="61" spans="1:38" s="14" customFormat="1" x14ac:dyDescent="0.2">
      <c r="B61" s="9" t="s">
        <v>55</v>
      </c>
      <c r="C61" s="24"/>
      <c r="D61" s="25"/>
      <c r="E61" s="16"/>
      <c r="F61" s="17"/>
      <c r="G61" s="17"/>
      <c r="H61" s="17"/>
      <c r="I61" s="26"/>
      <c r="J61" s="26"/>
      <c r="K61" s="18"/>
      <c r="L61" s="18"/>
      <c r="M61" s="18"/>
      <c r="N61" s="18"/>
      <c r="O61" s="19"/>
      <c r="P61" s="20"/>
      <c r="Q61" s="18"/>
      <c r="R61" s="21"/>
      <c r="S61" s="21"/>
      <c r="T61" s="21"/>
      <c r="U61" s="21"/>
      <c r="V61" s="21"/>
      <c r="W61" s="21"/>
      <c r="X61" s="21"/>
      <c r="Y61" s="19"/>
      <c r="Z61" s="13"/>
      <c r="AA61" s="13"/>
      <c r="AB61" s="13"/>
      <c r="AC61" s="13"/>
      <c r="AD61" s="13"/>
    </row>
    <row r="62" spans="1:38" s="14" customFormat="1" x14ac:dyDescent="0.2">
      <c r="B62" s="9"/>
      <c r="C62" s="24"/>
      <c r="D62" s="25"/>
      <c r="E62" s="16"/>
      <c r="F62" s="17"/>
      <c r="G62" s="17"/>
      <c r="H62" s="17"/>
      <c r="I62" s="26"/>
      <c r="J62" s="26"/>
      <c r="K62" s="18"/>
      <c r="L62" s="18"/>
      <c r="M62" s="18"/>
      <c r="N62" s="18"/>
      <c r="O62" s="19"/>
      <c r="P62" s="20"/>
      <c r="Q62" s="18"/>
      <c r="R62" s="21"/>
      <c r="S62" s="21"/>
      <c r="T62" s="21"/>
      <c r="U62" s="21"/>
      <c r="V62" s="21"/>
      <c r="W62" s="21"/>
      <c r="X62" s="21"/>
      <c r="Y62" s="19"/>
      <c r="Z62" s="13"/>
      <c r="AA62" s="13"/>
      <c r="AB62" s="13"/>
      <c r="AC62" s="13"/>
      <c r="AD62" s="13"/>
    </row>
    <row r="63" spans="1:38" s="14" customFormat="1" x14ac:dyDescent="0.2">
      <c r="B63" s="9"/>
      <c r="C63" s="24"/>
      <c r="D63" s="25"/>
      <c r="E63" s="16"/>
      <c r="F63" s="17"/>
      <c r="G63" s="17"/>
      <c r="H63" s="17"/>
      <c r="I63" s="26"/>
      <c r="J63" s="26"/>
      <c r="K63" s="18"/>
      <c r="L63" s="18"/>
      <c r="M63" s="18"/>
      <c r="N63" s="18"/>
      <c r="O63" s="19"/>
      <c r="P63" s="20"/>
      <c r="Q63" s="18"/>
      <c r="R63" s="21"/>
      <c r="S63" s="21"/>
      <c r="T63" s="21"/>
      <c r="U63" s="21"/>
      <c r="V63" s="21"/>
      <c r="W63" s="21"/>
      <c r="X63" s="21"/>
      <c r="Y63" s="19"/>
      <c r="Z63" s="13"/>
      <c r="AA63" s="13"/>
      <c r="AB63" s="13"/>
      <c r="AC63" s="13"/>
      <c r="AD63" s="13"/>
    </row>
    <row r="64" spans="1:38" s="14" customFormat="1" x14ac:dyDescent="0.2">
      <c r="B64" s="9"/>
      <c r="C64" s="24"/>
      <c r="D64" s="25"/>
      <c r="E64" s="16"/>
      <c r="F64" s="17"/>
      <c r="G64" s="17"/>
      <c r="H64" s="17"/>
      <c r="I64" s="26"/>
      <c r="J64" s="26"/>
      <c r="K64" s="18"/>
      <c r="L64" s="18"/>
      <c r="M64" s="18"/>
      <c r="N64" s="18"/>
      <c r="O64" s="19"/>
      <c r="P64" s="20"/>
      <c r="Q64" s="18"/>
      <c r="R64" s="21"/>
      <c r="S64" s="21"/>
      <c r="T64" s="21"/>
      <c r="U64" s="21"/>
      <c r="V64" s="21"/>
      <c r="W64" s="21"/>
      <c r="X64" s="21"/>
      <c r="Y64" s="19"/>
      <c r="Z64" s="13"/>
      <c r="AA64" s="13"/>
      <c r="AB64" s="13"/>
      <c r="AC64" s="13"/>
      <c r="AD64" s="13"/>
    </row>
    <row r="65" spans="2:30" s="14" customFormat="1" x14ac:dyDescent="0.2">
      <c r="B65" s="9"/>
      <c r="C65" s="24"/>
      <c r="D65" s="25"/>
      <c r="E65" s="16"/>
      <c r="F65" s="17"/>
      <c r="G65" s="17"/>
      <c r="H65" s="17"/>
      <c r="I65" s="26"/>
      <c r="J65" s="26"/>
      <c r="K65" s="18"/>
      <c r="L65" s="18"/>
      <c r="M65" s="18"/>
      <c r="N65" s="18"/>
      <c r="O65" s="19"/>
      <c r="P65" s="20"/>
      <c r="Q65" s="18"/>
      <c r="R65" s="21"/>
      <c r="S65" s="21"/>
      <c r="T65" s="21"/>
      <c r="U65" s="21"/>
      <c r="V65" s="21"/>
      <c r="W65" s="21"/>
      <c r="X65" s="21"/>
      <c r="Y65" s="19"/>
      <c r="Z65" s="13"/>
      <c r="AA65" s="13"/>
      <c r="AB65" s="13"/>
      <c r="AC65" s="13"/>
      <c r="AD65" s="13"/>
    </row>
    <row r="66" spans="2:30" s="14" customFormat="1" x14ac:dyDescent="0.2">
      <c r="B66" s="9"/>
      <c r="C66" s="24"/>
      <c r="D66" s="25"/>
      <c r="E66" s="16"/>
      <c r="F66" s="17"/>
      <c r="G66" s="17"/>
      <c r="H66" s="17"/>
      <c r="I66" s="26"/>
      <c r="J66" s="26"/>
      <c r="K66" s="18"/>
      <c r="L66" s="18"/>
      <c r="M66" s="18"/>
      <c r="N66" s="18"/>
      <c r="O66" s="19"/>
      <c r="P66" s="20"/>
      <c r="Q66" s="18"/>
      <c r="R66" s="21"/>
      <c r="S66" s="21"/>
      <c r="T66" s="21"/>
      <c r="U66" s="21"/>
      <c r="V66" s="21"/>
      <c r="W66" s="21"/>
      <c r="X66" s="21"/>
      <c r="Y66" s="19"/>
      <c r="Z66" s="13"/>
      <c r="AA66" s="13"/>
      <c r="AB66" s="13"/>
      <c r="AC66" s="13"/>
      <c r="AD66" s="13"/>
    </row>
    <row r="67" spans="2:30" s="14" customFormat="1" x14ac:dyDescent="0.2">
      <c r="B67" s="9"/>
      <c r="C67" s="24"/>
      <c r="D67" s="25"/>
      <c r="E67" s="16"/>
      <c r="F67" s="17"/>
      <c r="G67" s="17"/>
      <c r="H67" s="17"/>
      <c r="I67" s="26"/>
      <c r="J67" s="26"/>
      <c r="K67" s="18"/>
      <c r="L67" s="18"/>
      <c r="M67" s="18"/>
      <c r="N67" s="18"/>
      <c r="O67" s="19"/>
      <c r="P67" s="20"/>
      <c r="Q67" s="18"/>
      <c r="R67" s="21"/>
      <c r="S67" s="21"/>
      <c r="T67" s="21"/>
      <c r="U67" s="21"/>
      <c r="V67" s="21"/>
      <c r="W67" s="21"/>
      <c r="X67" s="21"/>
      <c r="Y67" s="19"/>
      <c r="Z67" s="13"/>
      <c r="AA67" s="13"/>
      <c r="AB67" s="13"/>
      <c r="AC67" s="13"/>
      <c r="AD67" s="13"/>
    </row>
    <row r="68" spans="2:30" s="14" customFormat="1" x14ac:dyDescent="0.2">
      <c r="B68" s="9"/>
      <c r="C68" s="24"/>
      <c r="D68" s="25"/>
      <c r="E68" s="16"/>
      <c r="F68" s="17"/>
      <c r="G68" s="17"/>
      <c r="H68" s="17"/>
      <c r="I68" s="26"/>
      <c r="J68" s="26"/>
      <c r="K68" s="18"/>
      <c r="L68" s="18"/>
      <c r="M68" s="18"/>
      <c r="N68" s="18"/>
      <c r="O68" s="19"/>
      <c r="P68" s="20"/>
      <c r="Q68" s="18"/>
      <c r="R68" s="21"/>
      <c r="S68" s="21"/>
      <c r="T68" s="21"/>
      <c r="U68" s="21"/>
      <c r="V68" s="21"/>
      <c r="W68" s="21"/>
      <c r="X68" s="21"/>
      <c r="Y68" s="19"/>
      <c r="Z68" s="13"/>
      <c r="AA68" s="13"/>
      <c r="AB68" s="13"/>
      <c r="AC68" s="13"/>
      <c r="AD68" s="13"/>
    </row>
    <row r="69" spans="2:30" s="14" customFormat="1" x14ac:dyDescent="0.2">
      <c r="B69" s="9"/>
      <c r="C69" s="24"/>
      <c r="D69" s="25"/>
      <c r="E69" s="16"/>
      <c r="F69" s="17"/>
      <c r="G69" s="17"/>
      <c r="H69" s="17"/>
      <c r="I69" s="26"/>
      <c r="J69" s="26"/>
      <c r="K69" s="18"/>
      <c r="L69" s="18"/>
      <c r="M69" s="18"/>
      <c r="N69" s="18"/>
      <c r="O69" s="19"/>
      <c r="P69" s="20"/>
      <c r="Q69" s="18"/>
      <c r="R69" s="21"/>
      <c r="S69" s="21"/>
      <c r="T69" s="21"/>
      <c r="U69" s="21"/>
      <c r="V69" s="21"/>
      <c r="W69" s="21"/>
      <c r="X69" s="21"/>
      <c r="Y69" s="19"/>
      <c r="Z69" s="13"/>
      <c r="AA69" s="13"/>
      <c r="AB69" s="13"/>
      <c r="AC69" s="13"/>
      <c r="AD69" s="13"/>
    </row>
    <row r="70" spans="2:30" s="14" customFormat="1" x14ac:dyDescent="0.2">
      <c r="B70" s="9"/>
      <c r="C70" s="24"/>
      <c r="D70" s="25"/>
      <c r="E70" s="16"/>
      <c r="F70" s="17"/>
      <c r="G70" s="17"/>
      <c r="H70" s="17"/>
      <c r="I70" s="26"/>
      <c r="J70" s="26"/>
      <c r="K70" s="18"/>
      <c r="L70" s="18"/>
      <c r="M70" s="18"/>
      <c r="N70" s="18"/>
      <c r="O70" s="19"/>
      <c r="P70" s="20"/>
      <c r="Q70" s="18"/>
      <c r="R70" s="21"/>
      <c r="S70" s="21"/>
      <c r="T70" s="21"/>
      <c r="U70" s="21"/>
      <c r="V70" s="21"/>
      <c r="W70" s="21"/>
      <c r="X70" s="21"/>
      <c r="Y70" s="19"/>
      <c r="Z70" s="13"/>
      <c r="AA70" s="13"/>
      <c r="AB70" s="13"/>
      <c r="AC70" s="13"/>
      <c r="AD70" s="13"/>
    </row>
    <row r="71" spans="2:30" s="14" customFormat="1" x14ac:dyDescent="0.2">
      <c r="B71" s="9"/>
      <c r="C71" s="24"/>
      <c r="D71" s="25"/>
      <c r="E71" s="16"/>
      <c r="F71" s="17"/>
      <c r="G71" s="17"/>
      <c r="H71" s="17"/>
      <c r="I71" s="26"/>
      <c r="J71" s="26"/>
      <c r="K71" s="18"/>
      <c r="L71" s="18"/>
      <c r="M71" s="18"/>
      <c r="N71" s="18"/>
      <c r="O71" s="19"/>
      <c r="P71" s="20"/>
      <c r="Q71" s="18"/>
      <c r="R71" s="21"/>
      <c r="S71" s="21"/>
      <c r="T71" s="21"/>
      <c r="U71" s="21"/>
      <c r="V71" s="21"/>
      <c r="W71" s="21"/>
      <c r="X71" s="21"/>
      <c r="Y71" s="19"/>
      <c r="Z71" s="13"/>
      <c r="AA71" s="13"/>
      <c r="AB71" s="13"/>
      <c r="AC71" s="13"/>
      <c r="AD71" s="13"/>
    </row>
    <row r="72" spans="2:30" s="14" customFormat="1" x14ac:dyDescent="0.2">
      <c r="B72" s="9"/>
      <c r="C72" s="24"/>
      <c r="D72" s="25"/>
      <c r="E72" s="16"/>
      <c r="F72" s="17"/>
      <c r="G72" s="17"/>
      <c r="H72" s="17"/>
      <c r="I72" s="26"/>
      <c r="J72" s="26"/>
      <c r="K72" s="18"/>
      <c r="L72" s="18"/>
      <c r="M72" s="18"/>
      <c r="N72" s="18"/>
      <c r="O72" s="19"/>
      <c r="P72" s="20"/>
      <c r="Q72" s="18"/>
      <c r="R72" s="21"/>
      <c r="S72" s="21"/>
      <c r="T72" s="21"/>
      <c r="U72" s="21"/>
      <c r="V72" s="21"/>
      <c r="W72" s="21"/>
      <c r="X72" s="21"/>
      <c r="Y72" s="19"/>
      <c r="Z72" s="13"/>
      <c r="AA72" s="13"/>
      <c r="AB72" s="13"/>
      <c r="AC72" s="13"/>
      <c r="AD72" s="13"/>
    </row>
    <row r="73" spans="2:30" s="14" customFormat="1" x14ac:dyDescent="0.2">
      <c r="B73" s="9"/>
      <c r="C73" s="24"/>
      <c r="D73" s="25"/>
      <c r="E73" s="16"/>
      <c r="F73" s="17"/>
      <c r="G73" s="17"/>
      <c r="H73" s="17"/>
      <c r="I73" s="26"/>
      <c r="J73" s="26"/>
      <c r="K73" s="18"/>
      <c r="L73" s="18"/>
      <c r="M73" s="18"/>
      <c r="N73" s="18"/>
      <c r="O73" s="19"/>
      <c r="P73" s="20"/>
      <c r="Q73" s="18"/>
      <c r="R73" s="21"/>
      <c r="S73" s="21"/>
      <c r="T73" s="21"/>
      <c r="U73" s="21"/>
      <c r="V73" s="21"/>
      <c r="W73" s="21"/>
      <c r="X73" s="21"/>
      <c r="Y73" s="19"/>
      <c r="Z73" s="13"/>
      <c r="AA73" s="13"/>
      <c r="AB73" s="13"/>
      <c r="AC73" s="13"/>
      <c r="AD73" s="13"/>
    </row>
    <row r="74" spans="2:30" s="14" customFormat="1" x14ac:dyDescent="0.2">
      <c r="B74" s="9"/>
      <c r="C74" s="24"/>
      <c r="D74" s="25"/>
      <c r="E74" s="16"/>
      <c r="F74" s="17"/>
      <c r="G74" s="17"/>
      <c r="H74" s="17"/>
      <c r="I74" s="26"/>
      <c r="J74" s="26"/>
      <c r="K74" s="18"/>
      <c r="L74" s="18"/>
      <c r="M74" s="18"/>
      <c r="N74" s="18"/>
      <c r="O74" s="19"/>
      <c r="P74" s="20"/>
      <c r="Q74" s="18"/>
      <c r="R74" s="21"/>
      <c r="S74" s="21"/>
      <c r="T74" s="21"/>
      <c r="U74" s="21"/>
      <c r="V74" s="21"/>
      <c r="W74" s="21"/>
      <c r="X74" s="21"/>
      <c r="Y74" s="19"/>
      <c r="Z74" s="13"/>
      <c r="AA74" s="13"/>
      <c r="AB74" s="13"/>
      <c r="AC74" s="13"/>
      <c r="AD74" s="13"/>
    </row>
    <row r="75" spans="2:30" s="14" customFormat="1" x14ac:dyDescent="0.2">
      <c r="B75" s="9"/>
      <c r="C75" s="24"/>
      <c r="D75" s="25"/>
      <c r="E75" s="16"/>
      <c r="F75" s="17"/>
      <c r="G75" s="17"/>
      <c r="H75" s="17"/>
      <c r="I75" s="26"/>
      <c r="J75" s="26"/>
      <c r="K75" s="18"/>
      <c r="L75" s="18"/>
      <c r="M75" s="18"/>
      <c r="N75" s="18"/>
      <c r="O75" s="19"/>
      <c r="P75" s="20"/>
      <c r="Q75" s="18"/>
      <c r="R75" s="21"/>
      <c r="S75" s="21"/>
      <c r="T75" s="21"/>
      <c r="U75" s="21"/>
      <c r="V75" s="21"/>
      <c r="W75" s="21"/>
      <c r="X75" s="21"/>
      <c r="Y75" s="19"/>
      <c r="Z75" s="13"/>
      <c r="AA75" s="13"/>
      <c r="AB75" s="13"/>
      <c r="AC75" s="13"/>
      <c r="AD75" s="13"/>
    </row>
    <row r="76" spans="2:30" s="14" customFormat="1" x14ac:dyDescent="0.2">
      <c r="B76" s="9"/>
      <c r="C76" s="24"/>
      <c r="D76" s="25"/>
      <c r="E76" s="16"/>
      <c r="F76" s="17"/>
      <c r="G76" s="17"/>
      <c r="H76" s="17"/>
      <c r="I76" s="26"/>
      <c r="J76" s="26"/>
      <c r="K76" s="18"/>
      <c r="L76" s="18"/>
      <c r="M76" s="18"/>
      <c r="N76" s="18"/>
      <c r="O76" s="19"/>
      <c r="P76" s="20"/>
      <c r="Q76" s="18"/>
      <c r="R76" s="21"/>
      <c r="S76" s="21"/>
      <c r="T76" s="21"/>
      <c r="U76" s="21"/>
      <c r="V76" s="21"/>
      <c r="W76" s="21"/>
      <c r="X76" s="21"/>
      <c r="Y76" s="19"/>
      <c r="Z76" s="13"/>
      <c r="AA76" s="13"/>
      <c r="AB76" s="13"/>
      <c r="AC76" s="13"/>
      <c r="AD76" s="13"/>
    </row>
    <row r="77" spans="2:30" s="14" customFormat="1" x14ac:dyDescent="0.2">
      <c r="B77" s="9"/>
      <c r="C77" s="24"/>
      <c r="D77" s="25"/>
      <c r="E77" s="16"/>
      <c r="F77" s="17"/>
      <c r="G77" s="17"/>
      <c r="H77" s="17"/>
      <c r="I77" s="26"/>
      <c r="J77" s="26"/>
      <c r="K77" s="18"/>
      <c r="L77" s="18"/>
      <c r="M77" s="18"/>
      <c r="N77" s="18"/>
      <c r="O77" s="19"/>
      <c r="P77" s="20"/>
      <c r="Q77" s="18"/>
      <c r="R77" s="21"/>
      <c r="S77" s="21"/>
      <c r="T77" s="21"/>
      <c r="U77" s="21"/>
      <c r="V77" s="21"/>
      <c r="W77" s="21"/>
      <c r="X77" s="21"/>
      <c r="Y77" s="19"/>
      <c r="Z77" s="13"/>
      <c r="AA77" s="13"/>
      <c r="AB77" s="13"/>
      <c r="AC77" s="13"/>
      <c r="AD77" s="13"/>
    </row>
    <row r="78" spans="2:30" s="14" customFormat="1" x14ac:dyDescent="0.2">
      <c r="B78" s="9"/>
      <c r="C78" s="24"/>
      <c r="D78" s="25"/>
      <c r="E78" s="16"/>
      <c r="F78" s="17"/>
      <c r="G78" s="17"/>
      <c r="H78" s="17"/>
      <c r="I78" s="26"/>
      <c r="J78" s="26"/>
      <c r="K78" s="18"/>
      <c r="L78" s="18"/>
      <c r="M78" s="18"/>
      <c r="N78" s="18"/>
      <c r="O78" s="19"/>
      <c r="P78" s="20"/>
      <c r="Q78" s="18"/>
      <c r="R78" s="21"/>
      <c r="S78" s="21"/>
      <c r="T78" s="21"/>
      <c r="U78" s="21"/>
      <c r="V78" s="21"/>
      <c r="W78" s="21"/>
      <c r="X78" s="21"/>
      <c r="Y78" s="19"/>
      <c r="Z78" s="13"/>
      <c r="AA78" s="13"/>
      <c r="AB78" s="13"/>
      <c r="AC78" s="13"/>
      <c r="AD78" s="13"/>
    </row>
    <row r="79" spans="2:30" s="14" customFormat="1" x14ac:dyDescent="0.2">
      <c r="B79" s="9"/>
      <c r="C79" s="24"/>
      <c r="D79" s="25"/>
      <c r="E79" s="16"/>
      <c r="F79" s="17"/>
      <c r="G79" s="17"/>
      <c r="H79" s="17"/>
      <c r="I79" s="26"/>
      <c r="J79" s="26"/>
      <c r="K79" s="18"/>
      <c r="L79" s="18"/>
      <c r="M79" s="18"/>
      <c r="N79" s="18"/>
      <c r="O79" s="19"/>
      <c r="P79" s="20"/>
      <c r="Q79" s="18"/>
      <c r="R79" s="21"/>
      <c r="S79" s="21"/>
      <c r="T79" s="21"/>
      <c r="U79" s="21"/>
      <c r="V79" s="21"/>
      <c r="W79" s="21"/>
      <c r="X79" s="21"/>
      <c r="Y79" s="19"/>
      <c r="Z79" s="13"/>
      <c r="AA79" s="13"/>
      <c r="AB79" s="13"/>
      <c r="AC79" s="13"/>
      <c r="AD79" s="13"/>
    </row>
    <row r="80" spans="2:30" s="14" customFormat="1" x14ac:dyDescent="0.2">
      <c r="B80" s="9"/>
      <c r="C80" s="24"/>
      <c r="D80" s="25"/>
      <c r="E80" s="16"/>
      <c r="F80" s="17"/>
      <c r="G80" s="17"/>
      <c r="H80" s="17"/>
      <c r="I80" s="26"/>
      <c r="J80" s="26"/>
      <c r="K80" s="18"/>
      <c r="L80" s="18"/>
      <c r="M80" s="18"/>
      <c r="N80" s="18"/>
      <c r="O80" s="19"/>
      <c r="P80" s="20"/>
      <c r="Q80" s="18"/>
      <c r="R80" s="21"/>
      <c r="S80" s="21"/>
      <c r="T80" s="21"/>
      <c r="U80" s="21"/>
      <c r="V80" s="21"/>
      <c r="W80" s="21"/>
      <c r="X80" s="21"/>
      <c r="Y80" s="19"/>
      <c r="Z80" s="13"/>
      <c r="AA80" s="13"/>
      <c r="AB80" s="13"/>
      <c r="AC80" s="13"/>
      <c r="AD80" s="13"/>
    </row>
    <row r="81" spans="2:30" s="14" customFormat="1" x14ac:dyDescent="0.2">
      <c r="B81" s="9"/>
      <c r="C81" s="24"/>
      <c r="D81" s="25"/>
      <c r="E81" s="16"/>
      <c r="F81" s="17"/>
      <c r="G81" s="17"/>
      <c r="H81" s="17"/>
      <c r="I81" s="26"/>
      <c r="J81" s="26"/>
      <c r="K81" s="18"/>
      <c r="L81" s="18"/>
      <c r="M81" s="18"/>
      <c r="N81" s="18"/>
      <c r="O81" s="19"/>
      <c r="P81" s="20"/>
      <c r="Q81" s="18"/>
      <c r="R81" s="21"/>
      <c r="S81" s="21"/>
      <c r="T81" s="21"/>
      <c r="U81" s="21"/>
      <c r="V81" s="21"/>
      <c r="W81" s="21"/>
      <c r="X81" s="21"/>
      <c r="Y81" s="19"/>
      <c r="Z81" s="13"/>
      <c r="AA81" s="13"/>
      <c r="AB81" s="13"/>
      <c r="AC81" s="13"/>
      <c r="AD81" s="13"/>
    </row>
    <row r="82" spans="2:30" s="14" customFormat="1" x14ac:dyDescent="0.2">
      <c r="B82" s="9"/>
      <c r="C82" s="24"/>
      <c r="D82" s="25"/>
      <c r="E82" s="16"/>
      <c r="F82" s="17"/>
      <c r="G82" s="17"/>
      <c r="H82" s="17"/>
      <c r="I82" s="26"/>
      <c r="J82" s="26"/>
      <c r="K82" s="18"/>
      <c r="L82" s="18"/>
      <c r="M82" s="18"/>
      <c r="N82" s="18"/>
      <c r="O82" s="19"/>
      <c r="P82" s="20"/>
      <c r="Q82" s="18"/>
      <c r="R82" s="21"/>
      <c r="S82" s="21"/>
      <c r="T82" s="21"/>
      <c r="U82" s="21"/>
      <c r="V82" s="21"/>
      <c r="W82" s="21"/>
      <c r="X82" s="21"/>
      <c r="Y82" s="19"/>
      <c r="Z82" s="13"/>
      <c r="AA82" s="13"/>
      <c r="AB82" s="13"/>
      <c r="AC82" s="13"/>
      <c r="AD82" s="13"/>
    </row>
    <row r="83" spans="2:30" s="14" customFormat="1" x14ac:dyDescent="0.2">
      <c r="B83" s="9"/>
      <c r="C83" s="24"/>
      <c r="D83" s="25"/>
      <c r="E83" s="16"/>
      <c r="F83" s="17"/>
      <c r="G83" s="17"/>
      <c r="H83" s="17"/>
      <c r="I83" s="26"/>
      <c r="J83" s="26"/>
      <c r="K83" s="18"/>
      <c r="L83" s="18"/>
      <c r="M83" s="18"/>
      <c r="N83" s="18"/>
      <c r="O83" s="19"/>
      <c r="P83" s="20"/>
      <c r="Q83" s="18"/>
      <c r="R83" s="21"/>
      <c r="S83" s="21"/>
      <c r="T83" s="21"/>
      <c r="U83" s="21"/>
      <c r="V83" s="21"/>
      <c r="W83" s="21"/>
      <c r="X83" s="21"/>
      <c r="Y83" s="19"/>
      <c r="Z83" s="13"/>
      <c r="AA83" s="13"/>
      <c r="AB83" s="13"/>
      <c r="AC83" s="13"/>
      <c r="AD83" s="13"/>
    </row>
    <row r="84" spans="2:30" s="14" customFormat="1" x14ac:dyDescent="0.2">
      <c r="B84" s="9"/>
      <c r="C84" s="24"/>
      <c r="D84" s="25"/>
      <c r="E84" s="16"/>
      <c r="F84" s="17"/>
      <c r="G84" s="17"/>
      <c r="H84" s="17"/>
      <c r="I84" s="26"/>
      <c r="J84" s="26"/>
      <c r="K84" s="18"/>
      <c r="L84" s="18"/>
      <c r="M84" s="18"/>
      <c r="N84" s="18"/>
      <c r="O84" s="19"/>
      <c r="P84" s="20"/>
      <c r="Q84" s="18"/>
      <c r="R84" s="21"/>
      <c r="S84" s="21"/>
      <c r="T84" s="21"/>
      <c r="U84" s="21"/>
      <c r="V84" s="21"/>
      <c r="W84" s="21"/>
      <c r="X84" s="21"/>
      <c r="Y84" s="19"/>
      <c r="Z84" s="13"/>
      <c r="AA84" s="13"/>
      <c r="AB84" s="13"/>
      <c r="AC84" s="13"/>
      <c r="AD84" s="13"/>
    </row>
    <row r="85" spans="2:30" s="14" customFormat="1" x14ac:dyDescent="0.2">
      <c r="B85" s="9"/>
      <c r="C85" s="24"/>
      <c r="D85" s="25"/>
      <c r="E85" s="16"/>
      <c r="F85" s="17"/>
      <c r="G85" s="17"/>
      <c r="H85" s="17"/>
      <c r="I85" s="26"/>
      <c r="J85" s="26"/>
      <c r="K85" s="18"/>
      <c r="L85" s="18"/>
      <c r="M85" s="18"/>
      <c r="N85" s="18"/>
      <c r="O85" s="19"/>
      <c r="P85" s="20"/>
      <c r="Q85" s="18"/>
      <c r="R85" s="21"/>
      <c r="S85" s="21"/>
      <c r="T85" s="21"/>
      <c r="U85" s="21"/>
      <c r="V85" s="21"/>
      <c r="W85" s="21"/>
      <c r="X85" s="21"/>
      <c r="Y85" s="19"/>
      <c r="Z85" s="13"/>
      <c r="AA85" s="13"/>
      <c r="AB85" s="13"/>
      <c r="AC85" s="13"/>
      <c r="AD85" s="13"/>
    </row>
    <row r="86" spans="2:30" s="14" customFormat="1" x14ac:dyDescent="0.2">
      <c r="B86" s="9"/>
      <c r="C86" s="24"/>
      <c r="D86" s="25"/>
      <c r="E86" s="16"/>
      <c r="F86" s="17"/>
      <c r="G86" s="17"/>
      <c r="H86" s="17"/>
      <c r="I86" s="26"/>
      <c r="J86" s="26"/>
      <c r="K86" s="18"/>
      <c r="L86" s="18"/>
      <c r="M86" s="18"/>
      <c r="N86" s="18"/>
      <c r="O86" s="19"/>
      <c r="P86" s="20"/>
      <c r="Q86" s="18"/>
      <c r="R86" s="21"/>
      <c r="S86" s="21"/>
      <c r="T86" s="21"/>
      <c r="U86" s="21"/>
      <c r="V86" s="21"/>
      <c r="W86" s="21"/>
      <c r="X86" s="21"/>
      <c r="Y86" s="19"/>
      <c r="Z86" s="13"/>
      <c r="AA86" s="13"/>
      <c r="AB86" s="13"/>
      <c r="AC86" s="13"/>
      <c r="AD86" s="13"/>
    </row>
    <row r="87" spans="2:30" s="14" customFormat="1" x14ac:dyDescent="0.2">
      <c r="B87" s="9"/>
      <c r="C87" s="24"/>
      <c r="D87" s="25"/>
      <c r="E87" s="16"/>
      <c r="F87" s="17"/>
      <c r="G87" s="17"/>
      <c r="H87" s="17"/>
      <c r="I87" s="26"/>
      <c r="J87" s="26"/>
      <c r="K87" s="18"/>
      <c r="L87" s="18"/>
      <c r="M87" s="18"/>
      <c r="N87" s="18"/>
      <c r="O87" s="19"/>
      <c r="P87" s="20"/>
      <c r="Q87" s="18"/>
      <c r="R87" s="21"/>
      <c r="S87" s="21"/>
      <c r="T87" s="21"/>
      <c r="U87" s="21"/>
      <c r="V87" s="21"/>
      <c r="W87" s="21"/>
      <c r="X87" s="21"/>
      <c r="Y87" s="19"/>
      <c r="Z87" s="13"/>
      <c r="AA87" s="13"/>
      <c r="AB87" s="13"/>
      <c r="AC87" s="13"/>
      <c r="AD87" s="13"/>
    </row>
    <row r="88" spans="2:30" s="14" customFormat="1" x14ac:dyDescent="0.2">
      <c r="B88" s="9"/>
      <c r="C88" s="24"/>
      <c r="D88" s="25"/>
      <c r="E88" s="16"/>
      <c r="F88" s="17"/>
      <c r="G88" s="17"/>
      <c r="H88" s="17"/>
      <c r="I88" s="26"/>
      <c r="J88" s="26"/>
      <c r="K88" s="18"/>
      <c r="L88" s="18"/>
      <c r="M88" s="18"/>
      <c r="N88" s="18"/>
      <c r="O88" s="19"/>
      <c r="P88" s="20"/>
      <c r="Q88" s="18"/>
      <c r="R88" s="21"/>
      <c r="S88" s="21"/>
      <c r="T88" s="21"/>
      <c r="U88" s="21"/>
      <c r="V88" s="21"/>
      <c r="W88" s="21"/>
      <c r="X88" s="21"/>
      <c r="Y88" s="19"/>
      <c r="Z88" s="13"/>
      <c r="AA88" s="13"/>
      <c r="AB88" s="13"/>
      <c r="AC88" s="13"/>
      <c r="AD88" s="13"/>
    </row>
    <row r="89" spans="2:30" s="14" customFormat="1" x14ac:dyDescent="0.2">
      <c r="B89" s="9"/>
      <c r="C89" s="24"/>
      <c r="D89" s="25"/>
      <c r="E89" s="16"/>
      <c r="F89" s="17"/>
      <c r="G89" s="17"/>
      <c r="H89" s="17"/>
      <c r="I89" s="26"/>
      <c r="J89" s="26"/>
      <c r="K89" s="18"/>
      <c r="L89" s="18"/>
      <c r="M89" s="18"/>
      <c r="N89" s="18"/>
      <c r="O89" s="19"/>
      <c r="P89" s="20"/>
      <c r="Q89" s="18"/>
      <c r="R89" s="21"/>
      <c r="S89" s="21"/>
      <c r="T89" s="21"/>
      <c r="U89" s="21"/>
      <c r="V89" s="21"/>
      <c r="W89" s="21"/>
      <c r="X89" s="21"/>
      <c r="Y89" s="19"/>
      <c r="Z89" s="13"/>
      <c r="AA89" s="13"/>
      <c r="AB89" s="13"/>
      <c r="AC89" s="13"/>
      <c r="AD89" s="13"/>
    </row>
    <row r="90" spans="2:30" s="14" customFormat="1" x14ac:dyDescent="0.2">
      <c r="B90" s="9"/>
      <c r="C90" s="24"/>
      <c r="D90" s="13"/>
      <c r="E90" s="16"/>
      <c r="F90" s="17"/>
      <c r="G90" s="17"/>
      <c r="H90" s="17"/>
      <c r="I90" s="13"/>
      <c r="J90" s="13"/>
      <c r="K90" s="13"/>
      <c r="L90" s="13"/>
      <c r="M90" s="18"/>
      <c r="N90" s="18"/>
      <c r="O90" s="19"/>
      <c r="P90" s="20"/>
      <c r="Q90" s="18"/>
      <c r="R90" s="21"/>
      <c r="S90" s="21"/>
      <c r="T90" s="21"/>
      <c r="U90" s="21"/>
      <c r="V90" s="21"/>
      <c r="W90" s="21"/>
      <c r="X90" s="21"/>
      <c r="Y90" s="19"/>
      <c r="Z90" s="13"/>
      <c r="AA90" s="13"/>
      <c r="AB90" s="13"/>
      <c r="AC90" s="13"/>
      <c r="AD90" s="13"/>
    </row>
    <row r="91" spans="2:30" s="14" customFormat="1" x14ac:dyDescent="0.2">
      <c r="B91" s="9"/>
      <c r="C91" s="24"/>
      <c r="D91" s="23"/>
      <c r="E91" s="16"/>
      <c r="F91" s="17"/>
      <c r="G91" s="17"/>
      <c r="H91" s="17"/>
      <c r="I91" s="24"/>
      <c r="J91" s="24"/>
      <c r="K91" s="24"/>
      <c r="L91" s="24"/>
      <c r="M91" s="18"/>
      <c r="N91" s="18"/>
      <c r="O91" s="19"/>
      <c r="P91" s="20"/>
      <c r="Q91" s="18"/>
      <c r="R91" s="21"/>
      <c r="S91" s="21"/>
      <c r="T91" s="21"/>
      <c r="U91" s="21"/>
      <c r="V91" s="21"/>
      <c r="W91" s="21"/>
      <c r="X91" s="21"/>
      <c r="Y91" s="19"/>
      <c r="Z91" s="13"/>
      <c r="AA91" s="13"/>
      <c r="AB91" s="13"/>
      <c r="AC91" s="13"/>
      <c r="AD91" s="13"/>
    </row>
    <row r="92" spans="2:30" s="14" customFormat="1" x14ac:dyDescent="0.2">
      <c r="B92" s="9"/>
      <c r="C92" s="24"/>
      <c r="D92" s="25"/>
      <c r="E92" s="16"/>
      <c r="F92" s="17"/>
      <c r="G92" s="17"/>
      <c r="H92" s="17"/>
      <c r="I92" s="26"/>
      <c r="J92" s="26"/>
      <c r="K92" s="18"/>
      <c r="L92" s="18"/>
      <c r="M92" s="18"/>
      <c r="N92" s="18"/>
      <c r="O92" s="19"/>
      <c r="P92" s="20"/>
      <c r="Q92" s="18"/>
      <c r="R92" s="21"/>
      <c r="S92" s="21"/>
      <c r="T92" s="21"/>
      <c r="U92" s="21"/>
      <c r="V92" s="21"/>
      <c r="W92" s="21"/>
      <c r="X92" s="21"/>
      <c r="Y92" s="19"/>
      <c r="Z92" s="13"/>
      <c r="AA92" s="13"/>
      <c r="AB92" s="13"/>
      <c r="AC92" s="13"/>
      <c r="AD92" s="13"/>
    </row>
    <row r="93" spans="2:30" s="14" customFormat="1" x14ac:dyDescent="0.2">
      <c r="B93" s="9"/>
      <c r="C93" s="24"/>
      <c r="D93" s="25"/>
      <c r="E93" s="16"/>
      <c r="F93" s="17"/>
      <c r="G93" s="17"/>
      <c r="H93" s="17"/>
      <c r="I93" s="26"/>
      <c r="J93" s="26"/>
      <c r="K93" s="18"/>
      <c r="L93" s="18"/>
      <c r="M93" s="18"/>
      <c r="N93" s="18"/>
      <c r="O93" s="19"/>
      <c r="P93" s="20"/>
      <c r="Q93" s="18"/>
      <c r="R93" s="21"/>
      <c r="S93" s="21"/>
      <c r="T93" s="21"/>
      <c r="U93" s="21"/>
      <c r="V93" s="21"/>
      <c r="W93" s="21"/>
      <c r="X93" s="21"/>
      <c r="Y93" s="19"/>
      <c r="Z93" s="13"/>
      <c r="AA93" s="13"/>
      <c r="AB93" s="13"/>
      <c r="AC93" s="13"/>
      <c r="AD93" s="13"/>
    </row>
    <row r="94" spans="2:30" s="14" customFormat="1" x14ac:dyDescent="0.2">
      <c r="B94" s="9"/>
      <c r="C94" s="24"/>
      <c r="D94" s="25"/>
      <c r="E94" s="16"/>
      <c r="F94" s="17"/>
      <c r="G94" s="17"/>
      <c r="H94" s="17"/>
      <c r="I94" s="26"/>
      <c r="J94" s="26"/>
      <c r="K94" s="18"/>
      <c r="L94" s="18"/>
      <c r="M94" s="18"/>
      <c r="N94" s="18"/>
      <c r="O94" s="19"/>
      <c r="P94" s="20"/>
      <c r="Q94" s="18"/>
      <c r="R94" s="21"/>
      <c r="S94" s="21"/>
      <c r="T94" s="21"/>
      <c r="U94" s="21"/>
      <c r="V94" s="21"/>
      <c r="W94" s="21"/>
      <c r="X94" s="21"/>
      <c r="Y94" s="19"/>
      <c r="Z94" s="13"/>
      <c r="AA94" s="13"/>
      <c r="AB94" s="13"/>
      <c r="AC94" s="13"/>
      <c r="AD94" s="13"/>
    </row>
    <row r="95" spans="2:30" s="14" customFormat="1" x14ac:dyDescent="0.2">
      <c r="B95" s="9"/>
      <c r="C95" s="24"/>
      <c r="D95" s="25"/>
      <c r="E95" s="16"/>
      <c r="F95" s="17"/>
      <c r="G95" s="17"/>
      <c r="H95" s="17"/>
      <c r="I95" s="26"/>
      <c r="J95" s="26"/>
      <c r="K95" s="18"/>
      <c r="L95" s="18"/>
      <c r="M95" s="18"/>
      <c r="N95" s="18"/>
      <c r="O95" s="19"/>
      <c r="P95" s="20"/>
      <c r="Q95" s="18"/>
      <c r="R95" s="21"/>
      <c r="S95" s="21"/>
      <c r="T95" s="21"/>
      <c r="U95" s="21"/>
      <c r="V95" s="21"/>
      <c r="W95" s="21"/>
      <c r="X95" s="21"/>
      <c r="Y95" s="19"/>
      <c r="Z95" s="13"/>
      <c r="AA95" s="13"/>
      <c r="AB95" s="13"/>
      <c r="AC95" s="13"/>
      <c r="AD95" s="13"/>
    </row>
    <row r="96" spans="2:30" s="14" customFormat="1" x14ac:dyDescent="0.2">
      <c r="B96" s="9"/>
      <c r="C96" s="24"/>
      <c r="D96" s="23"/>
      <c r="E96" s="16"/>
      <c r="F96" s="17"/>
      <c r="G96" s="17"/>
      <c r="H96" s="17"/>
      <c r="I96" s="24"/>
      <c r="J96" s="24"/>
      <c r="K96" s="24"/>
      <c r="L96" s="24"/>
      <c r="M96" s="18"/>
      <c r="N96" s="18"/>
      <c r="O96" s="19"/>
      <c r="P96" s="20"/>
      <c r="Q96" s="18"/>
      <c r="R96" s="21"/>
      <c r="S96" s="21"/>
      <c r="T96" s="21"/>
      <c r="U96" s="21"/>
      <c r="V96" s="21"/>
      <c r="W96" s="21"/>
      <c r="X96" s="21"/>
      <c r="Y96" s="19"/>
      <c r="Z96" s="13"/>
      <c r="AA96" s="13"/>
      <c r="AB96" s="13"/>
      <c r="AC96" s="13"/>
      <c r="AD96" s="13"/>
    </row>
    <row r="97" spans="2:30" s="14" customFormat="1" x14ac:dyDescent="0.2">
      <c r="B97" s="9"/>
      <c r="C97" s="24"/>
      <c r="D97" s="25"/>
      <c r="E97" s="16"/>
      <c r="F97" s="17"/>
      <c r="G97" s="17"/>
      <c r="H97" s="17"/>
      <c r="I97" s="26"/>
      <c r="J97" s="26"/>
      <c r="K97" s="18"/>
      <c r="L97" s="18"/>
      <c r="M97" s="18"/>
      <c r="N97" s="18"/>
      <c r="O97" s="19"/>
      <c r="P97" s="20"/>
      <c r="Q97" s="18"/>
      <c r="R97" s="21"/>
      <c r="S97" s="21"/>
      <c r="T97" s="21"/>
      <c r="U97" s="21"/>
      <c r="V97" s="21"/>
      <c r="W97" s="21"/>
      <c r="X97" s="21"/>
      <c r="Y97" s="19"/>
      <c r="Z97" s="13"/>
      <c r="AA97" s="13"/>
      <c r="AB97" s="13"/>
      <c r="AC97" s="13"/>
      <c r="AD97" s="13"/>
    </row>
    <row r="98" spans="2:30" s="14" customFormat="1" x14ac:dyDescent="0.2">
      <c r="B98" s="9"/>
      <c r="C98" s="24"/>
      <c r="D98" s="25"/>
      <c r="E98" s="16"/>
      <c r="F98" s="17"/>
      <c r="G98" s="17"/>
      <c r="H98" s="17"/>
      <c r="I98" s="26"/>
      <c r="J98" s="26"/>
      <c r="K98" s="18"/>
      <c r="L98" s="18"/>
      <c r="M98" s="18"/>
      <c r="N98" s="18"/>
      <c r="O98" s="19"/>
      <c r="P98" s="20"/>
      <c r="Q98" s="18"/>
      <c r="R98" s="21"/>
      <c r="S98" s="21"/>
      <c r="T98" s="21"/>
      <c r="U98" s="21"/>
      <c r="V98" s="21"/>
      <c r="W98" s="21"/>
      <c r="X98" s="21"/>
      <c r="Y98" s="19"/>
      <c r="Z98" s="13"/>
      <c r="AA98" s="13"/>
      <c r="AB98" s="13"/>
      <c r="AC98" s="13"/>
      <c r="AD98" s="13"/>
    </row>
    <row r="99" spans="2:30" s="14" customFormat="1" x14ac:dyDescent="0.2">
      <c r="B99" s="9"/>
      <c r="C99" s="24"/>
      <c r="D99" s="25"/>
      <c r="E99" s="16"/>
      <c r="F99" s="17"/>
      <c r="G99" s="17"/>
      <c r="H99" s="17"/>
      <c r="I99" s="26"/>
      <c r="J99" s="26"/>
      <c r="K99" s="18"/>
      <c r="L99" s="18"/>
      <c r="M99" s="18"/>
      <c r="N99" s="18"/>
      <c r="O99" s="19"/>
      <c r="P99" s="20"/>
      <c r="Q99" s="18"/>
      <c r="R99" s="21"/>
      <c r="S99" s="21"/>
      <c r="T99" s="21"/>
      <c r="U99" s="21"/>
      <c r="V99" s="21"/>
      <c r="W99" s="21"/>
      <c r="X99" s="21"/>
      <c r="Y99" s="19"/>
      <c r="Z99" s="13"/>
      <c r="AA99" s="13"/>
      <c r="AB99" s="13"/>
      <c r="AC99" s="13"/>
      <c r="AD99" s="13"/>
    </row>
    <row r="100" spans="2:30" s="14" customFormat="1" x14ac:dyDescent="0.2">
      <c r="B100" s="9"/>
      <c r="C100" s="24"/>
      <c r="D100" s="25"/>
      <c r="E100" s="16"/>
      <c r="F100" s="17"/>
      <c r="G100" s="17"/>
      <c r="H100" s="17"/>
      <c r="I100" s="26"/>
      <c r="J100" s="26"/>
      <c r="K100" s="18"/>
      <c r="L100" s="18"/>
      <c r="M100" s="18"/>
      <c r="N100" s="18"/>
      <c r="O100" s="19"/>
      <c r="P100" s="20"/>
      <c r="Q100" s="18"/>
      <c r="R100" s="21"/>
      <c r="S100" s="21"/>
      <c r="T100" s="21"/>
      <c r="U100" s="21"/>
      <c r="V100" s="21"/>
      <c r="W100" s="21"/>
      <c r="X100" s="21"/>
      <c r="Y100" s="19"/>
      <c r="Z100" s="13"/>
      <c r="AA100" s="13"/>
      <c r="AB100" s="13"/>
      <c r="AC100" s="13"/>
      <c r="AD100" s="13"/>
    </row>
    <row r="101" spans="2:30" s="14" customFormat="1" x14ac:dyDescent="0.2">
      <c r="B101" s="9"/>
      <c r="C101" s="24"/>
      <c r="D101" s="25"/>
      <c r="E101" s="16"/>
      <c r="F101" s="17"/>
      <c r="G101" s="17"/>
      <c r="H101" s="17"/>
      <c r="I101" s="26"/>
      <c r="J101" s="26"/>
      <c r="K101" s="18"/>
      <c r="L101" s="18"/>
      <c r="M101" s="18"/>
      <c r="N101" s="18"/>
      <c r="O101" s="19"/>
      <c r="P101" s="20"/>
      <c r="Q101" s="18"/>
      <c r="R101" s="21"/>
      <c r="S101" s="21"/>
      <c r="T101" s="21"/>
      <c r="U101" s="21"/>
      <c r="V101" s="21"/>
      <c r="W101" s="21"/>
      <c r="X101" s="21"/>
      <c r="Y101" s="19"/>
      <c r="Z101" s="13"/>
      <c r="AA101" s="13"/>
      <c r="AB101" s="13"/>
      <c r="AC101" s="13"/>
      <c r="AD101" s="13"/>
    </row>
    <row r="102" spans="2:30" s="14" customFormat="1" x14ac:dyDescent="0.2">
      <c r="B102" s="9"/>
      <c r="C102" s="24"/>
      <c r="D102" s="25"/>
      <c r="E102" s="16"/>
      <c r="F102" s="17"/>
      <c r="G102" s="17"/>
      <c r="H102" s="17"/>
      <c r="I102" s="26"/>
      <c r="J102" s="26"/>
      <c r="K102" s="18"/>
      <c r="L102" s="18"/>
      <c r="M102" s="18"/>
      <c r="N102" s="18"/>
      <c r="O102" s="19"/>
      <c r="P102" s="20"/>
      <c r="Q102" s="18"/>
      <c r="R102" s="21"/>
      <c r="S102" s="21"/>
      <c r="T102" s="21"/>
      <c r="U102" s="21"/>
      <c r="V102" s="21"/>
      <c r="W102" s="21"/>
      <c r="X102" s="21"/>
      <c r="Y102" s="19"/>
      <c r="Z102" s="13"/>
      <c r="AA102" s="13"/>
      <c r="AB102" s="13"/>
      <c r="AC102" s="13"/>
      <c r="AD102" s="13"/>
    </row>
    <row r="103" spans="2:30" s="14" customFormat="1" x14ac:dyDescent="0.2">
      <c r="B103" s="9"/>
      <c r="C103" s="24"/>
      <c r="D103" s="25"/>
      <c r="E103" s="16"/>
      <c r="F103" s="17"/>
      <c r="G103" s="17"/>
      <c r="H103" s="17"/>
      <c r="I103" s="26"/>
      <c r="J103" s="26"/>
      <c r="K103" s="18"/>
      <c r="L103" s="18"/>
      <c r="M103" s="18"/>
      <c r="N103" s="18"/>
      <c r="O103" s="19"/>
      <c r="P103" s="20"/>
      <c r="Q103" s="18"/>
      <c r="R103" s="21"/>
      <c r="S103" s="21"/>
      <c r="T103" s="21"/>
      <c r="U103" s="21"/>
      <c r="V103" s="21"/>
      <c r="W103" s="21"/>
      <c r="X103" s="21"/>
      <c r="Y103" s="19"/>
      <c r="Z103" s="13"/>
      <c r="AA103" s="13"/>
      <c r="AB103" s="13"/>
      <c r="AC103" s="13"/>
      <c r="AD103" s="13"/>
    </row>
    <row r="104" spans="2:30" s="14" customFormat="1" x14ac:dyDescent="0.2">
      <c r="B104" s="9"/>
      <c r="C104" s="24"/>
      <c r="D104" s="25"/>
      <c r="E104" s="16"/>
      <c r="F104" s="17"/>
      <c r="G104" s="17"/>
      <c r="H104" s="17"/>
      <c r="I104" s="26"/>
      <c r="J104" s="26"/>
      <c r="K104" s="18"/>
      <c r="L104" s="18"/>
      <c r="M104" s="18"/>
      <c r="N104" s="18"/>
      <c r="O104" s="19"/>
      <c r="P104" s="20"/>
      <c r="Q104" s="18"/>
      <c r="R104" s="21"/>
      <c r="S104" s="21"/>
      <c r="T104" s="21"/>
      <c r="U104" s="21"/>
      <c r="V104" s="21"/>
      <c r="W104" s="21"/>
      <c r="X104" s="21"/>
      <c r="Y104" s="19"/>
      <c r="Z104" s="13"/>
      <c r="AA104" s="13"/>
      <c r="AB104" s="13"/>
      <c r="AC104" s="13"/>
      <c r="AD104" s="13"/>
    </row>
    <row r="105" spans="2:30" s="14" customFormat="1" x14ac:dyDescent="0.2">
      <c r="B105" s="9"/>
      <c r="C105" s="24"/>
      <c r="D105" s="25"/>
      <c r="E105" s="16"/>
      <c r="F105" s="17"/>
      <c r="G105" s="17"/>
      <c r="H105" s="17"/>
      <c r="I105" s="26"/>
      <c r="J105" s="26"/>
      <c r="K105" s="18"/>
      <c r="L105" s="18"/>
      <c r="M105" s="18"/>
      <c r="N105" s="18"/>
      <c r="O105" s="19"/>
      <c r="P105" s="20"/>
      <c r="Q105" s="18"/>
      <c r="R105" s="21"/>
      <c r="S105" s="21"/>
      <c r="T105" s="21"/>
      <c r="U105" s="21"/>
      <c r="V105" s="21"/>
      <c r="W105" s="21"/>
      <c r="X105" s="21"/>
      <c r="Y105" s="19"/>
      <c r="Z105" s="13"/>
      <c r="AA105" s="13"/>
      <c r="AB105" s="13"/>
      <c r="AC105" s="13"/>
      <c r="AD105" s="13"/>
    </row>
    <row r="106" spans="2:30" s="14" customFormat="1" x14ac:dyDescent="0.2">
      <c r="B106" s="9"/>
      <c r="C106" s="24"/>
      <c r="D106" s="25"/>
      <c r="E106" s="16"/>
      <c r="F106" s="17"/>
      <c r="G106" s="17"/>
      <c r="H106" s="17"/>
      <c r="I106" s="26"/>
      <c r="J106" s="26"/>
      <c r="K106" s="18"/>
      <c r="L106" s="18"/>
      <c r="M106" s="18"/>
      <c r="N106" s="18"/>
      <c r="O106" s="19"/>
      <c r="P106" s="20"/>
      <c r="Q106" s="18"/>
      <c r="R106" s="21"/>
      <c r="S106" s="21"/>
      <c r="T106" s="21"/>
      <c r="U106" s="21"/>
      <c r="V106" s="21"/>
      <c r="W106" s="21"/>
      <c r="X106" s="21"/>
      <c r="Y106" s="19"/>
      <c r="Z106" s="13"/>
      <c r="AA106" s="13"/>
      <c r="AB106" s="13"/>
      <c r="AC106" s="13"/>
      <c r="AD106" s="13"/>
    </row>
    <row r="107" spans="2:30" s="14" customFormat="1" x14ac:dyDescent="0.2">
      <c r="B107" s="9"/>
      <c r="C107" s="24"/>
      <c r="D107" s="25"/>
      <c r="E107" s="16"/>
      <c r="F107" s="17"/>
      <c r="G107" s="17"/>
      <c r="H107" s="17"/>
      <c r="I107" s="26"/>
      <c r="J107" s="26"/>
      <c r="K107" s="18"/>
      <c r="L107" s="18"/>
      <c r="M107" s="18"/>
      <c r="N107" s="18"/>
      <c r="O107" s="19"/>
      <c r="P107" s="20"/>
      <c r="Q107" s="18"/>
      <c r="R107" s="21"/>
      <c r="S107" s="21"/>
      <c r="T107" s="21"/>
      <c r="U107" s="21"/>
      <c r="V107" s="21"/>
      <c r="W107" s="21"/>
      <c r="X107" s="21"/>
      <c r="Y107" s="19"/>
      <c r="Z107" s="13"/>
      <c r="AA107" s="13"/>
      <c r="AB107" s="13"/>
      <c r="AC107" s="13"/>
      <c r="AD107" s="13"/>
    </row>
    <row r="108" spans="2:30" s="14" customFormat="1" x14ac:dyDescent="0.2">
      <c r="B108" s="9"/>
      <c r="C108" s="24"/>
      <c r="D108" s="25"/>
      <c r="E108" s="16"/>
      <c r="F108" s="17"/>
      <c r="G108" s="17"/>
      <c r="H108" s="17"/>
      <c r="I108" s="26"/>
      <c r="J108" s="26"/>
      <c r="K108" s="18"/>
      <c r="L108" s="18"/>
      <c r="M108" s="18"/>
      <c r="N108" s="18"/>
      <c r="O108" s="19"/>
      <c r="P108" s="20"/>
      <c r="Q108" s="18"/>
      <c r="R108" s="21"/>
      <c r="S108" s="21"/>
      <c r="T108" s="21"/>
      <c r="U108" s="21"/>
      <c r="V108" s="21"/>
      <c r="W108" s="21"/>
      <c r="X108" s="21"/>
      <c r="Y108" s="19"/>
      <c r="Z108" s="13"/>
      <c r="AA108" s="13"/>
      <c r="AB108" s="13"/>
      <c r="AC108" s="13"/>
      <c r="AD108" s="13"/>
    </row>
    <row r="109" spans="2:30" s="14" customFormat="1" x14ac:dyDescent="0.2">
      <c r="B109" s="9"/>
      <c r="C109" s="24"/>
      <c r="D109" s="25"/>
      <c r="E109" s="16"/>
      <c r="F109" s="17"/>
      <c r="G109" s="17"/>
      <c r="H109" s="17"/>
      <c r="I109" s="26"/>
      <c r="J109" s="26"/>
      <c r="K109" s="18"/>
      <c r="L109" s="18"/>
      <c r="M109" s="18"/>
      <c r="N109" s="18"/>
      <c r="O109" s="19"/>
      <c r="P109" s="20"/>
      <c r="Q109" s="18"/>
      <c r="R109" s="21"/>
      <c r="S109" s="21"/>
      <c r="T109" s="21"/>
      <c r="U109" s="21"/>
      <c r="V109" s="21"/>
      <c r="W109" s="21"/>
      <c r="X109" s="21"/>
      <c r="Y109" s="19"/>
      <c r="Z109" s="13"/>
      <c r="AA109" s="13"/>
      <c r="AB109" s="13"/>
      <c r="AC109" s="13"/>
      <c r="AD109" s="13"/>
    </row>
    <row r="110" spans="2:30" s="14" customFormat="1" x14ac:dyDescent="0.2">
      <c r="B110" s="9"/>
      <c r="C110" s="24"/>
      <c r="D110" s="25"/>
      <c r="E110" s="16"/>
      <c r="F110" s="17"/>
      <c r="G110" s="17"/>
      <c r="H110" s="17"/>
      <c r="I110" s="26"/>
      <c r="J110" s="26"/>
      <c r="K110" s="18"/>
      <c r="L110" s="18"/>
      <c r="M110" s="18"/>
      <c r="N110" s="18"/>
      <c r="O110" s="19"/>
      <c r="P110" s="20"/>
      <c r="Q110" s="18"/>
      <c r="R110" s="21"/>
      <c r="S110" s="21"/>
      <c r="T110" s="21"/>
      <c r="U110" s="21"/>
      <c r="V110" s="21"/>
      <c r="W110" s="21"/>
      <c r="X110" s="21"/>
      <c r="Y110" s="19"/>
      <c r="Z110" s="13"/>
      <c r="AA110" s="13"/>
      <c r="AB110" s="13"/>
      <c r="AC110" s="13"/>
      <c r="AD110" s="13"/>
    </row>
    <row r="111" spans="2:30" s="14" customFormat="1" x14ac:dyDescent="0.2">
      <c r="B111" s="9"/>
      <c r="C111" s="24"/>
      <c r="D111" s="25"/>
      <c r="E111" s="16"/>
      <c r="F111" s="17"/>
      <c r="G111" s="17"/>
      <c r="H111" s="17"/>
      <c r="I111" s="26"/>
      <c r="J111" s="26"/>
      <c r="K111" s="18"/>
      <c r="L111" s="18"/>
      <c r="M111" s="18"/>
      <c r="N111" s="18"/>
      <c r="O111" s="19"/>
      <c r="P111" s="20"/>
      <c r="Q111" s="18"/>
      <c r="R111" s="21"/>
      <c r="S111" s="21"/>
      <c r="T111" s="21"/>
      <c r="U111" s="21"/>
      <c r="V111" s="21"/>
      <c r="W111" s="21"/>
      <c r="X111" s="21"/>
      <c r="Y111" s="19"/>
      <c r="Z111" s="13"/>
      <c r="AA111" s="13"/>
      <c r="AB111" s="13"/>
      <c r="AC111" s="13"/>
      <c r="AD111" s="13"/>
    </row>
    <row r="112" spans="2:30" s="14" customFormat="1" x14ac:dyDescent="0.2">
      <c r="B112" s="9"/>
      <c r="C112" s="24"/>
      <c r="D112" s="25"/>
      <c r="E112" s="16"/>
      <c r="F112" s="17"/>
      <c r="G112" s="17"/>
      <c r="H112" s="17"/>
      <c r="I112" s="26"/>
      <c r="J112" s="26"/>
      <c r="K112" s="18"/>
      <c r="L112" s="18"/>
      <c r="M112" s="18"/>
      <c r="N112" s="18"/>
      <c r="O112" s="19"/>
      <c r="P112" s="20"/>
      <c r="Q112" s="18"/>
      <c r="R112" s="21"/>
      <c r="S112" s="21"/>
      <c r="T112" s="21"/>
      <c r="U112" s="21"/>
      <c r="V112" s="21"/>
      <c r="W112" s="21"/>
      <c r="X112" s="21"/>
      <c r="Y112" s="19"/>
      <c r="Z112" s="13"/>
      <c r="AA112" s="13"/>
      <c r="AB112" s="13"/>
      <c r="AC112" s="13"/>
      <c r="AD112" s="13"/>
    </row>
    <row r="113" spans="2:30" s="14" customFormat="1" x14ac:dyDescent="0.2">
      <c r="B113" s="9"/>
      <c r="C113" s="24"/>
      <c r="D113" s="25"/>
      <c r="E113" s="16"/>
      <c r="F113" s="17"/>
      <c r="G113" s="17"/>
      <c r="H113" s="17"/>
      <c r="I113" s="13"/>
      <c r="J113" s="13"/>
      <c r="K113" s="13"/>
      <c r="L113" s="13"/>
      <c r="M113" s="18"/>
      <c r="N113" s="18"/>
      <c r="O113" s="19"/>
      <c r="P113" s="20"/>
      <c r="Q113" s="18"/>
      <c r="R113" s="21"/>
      <c r="S113" s="21"/>
      <c r="T113" s="21"/>
      <c r="U113" s="21"/>
      <c r="V113" s="21"/>
      <c r="W113" s="21"/>
      <c r="X113" s="21"/>
      <c r="Y113" s="19"/>
      <c r="Z113" s="13"/>
      <c r="AA113" s="13"/>
      <c r="AB113" s="13"/>
      <c r="AC113" s="13"/>
      <c r="AD113" s="13"/>
    </row>
    <row r="114" spans="2:30" s="14" customFormat="1" x14ac:dyDescent="0.2">
      <c r="B114" s="9"/>
      <c r="C114" s="24"/>
      <c r="D114" s="13"/>
      <c r="E114" s="16"/>
      <c r="F114" s="17"/>
      <c r="G114" s="17"/>
      <c r="H114" s="17"/>
      <c r="I114" s="13"/>
      <c r="J114" s="13"/>
      <c r="K114" s="13"/>
      <c r="L114" s="13"/>
      <c r="M114" s="18"/>
      <c r="N114" s="18"/>
      <c r="O114" s="19"/>
      <c r="P114" s="20"/>
      <c r="Q114" s="18"/>
      <c r="R114" s="21"/>
      <c r="S114" s="21"/>
      <c r="T114" s="21"/>
      <c r="U114" s="21"/>
      <c r="V114" s="21"/>
      <c r="W114" s="21"/>
      <c r="X114" s="21"/>
      <c r="Y114" s="19"/>
      <c r="Z114" s="13"/>
      <c r="AA114" s="13"/>
      <c r="AB114" s="13"/>
      <c r="AC114" s="13"/>
      <c r="AD114" s="13"/>
    </row>
    <row r="115" spans="2:30" s="14" customFormat="1" x14ac:dyDescent="0.2">
      <c r="B115" s="9"/>
      <c r="C115" s="24"/>
      <c r="D115" s="23"/>
      <c r="E115" s="16"/>
      <c r="F115" s="17"/>
      <c r="G115" s="17"/>
      <c r="H115" s="17"/>
      <c r="I115" s="24"/>
      <c r="J115" s="24"/>
      <c r="K115" s="24"/>
      <c r="L115" s="24"/>
      <c r="M115" s="18"/>
      <c r="N115" s="18"/>
      <c r="O115" s="19"/>
      <c r="P115" s="20"/>
      <c r="Q115" s="18"/>
      <c r="R115" s="21"/>
      <c r="S115" s="21"/>
      <c r="T115" s="21"/>
      <c r="U115" s="21"/>
      <c r="V115" s="21"/>
      <c r="W115" s="21"/>
      <c r="X115" s="21"/>
      <c r="Y115" s="19"/>
      <c r="Z115" s="23"/>
      <c r="AA115" s="24"/>
      <c r="AB115" s="24"/>
      <c r="AC115" s="24"/>
      <c r="AD115" s="24"/>
    </row>
    <row r="116" spans="2:30" s="14" customFormat="1" x14ac:dyDescent="0.2">
      <c r="B116" s="9"/>
      <c r="C116" s="24"/>
      <c r="D116" s="25"/>
      <c r="E116" s="16"/>
      <c r="F116" s="17"/>
      <c r="G116" s="17"/>
      <c r="H116" s="17"/>
      <c r="I116" s="26"/>
      <c r="J116" s="26"/>
      <c r="K116" s="18"/>
      <c r="L116" s="18"/>
      <c r="M116" s="18"/>
      <c r="N116" s="18"/>
      <c r="O116" s="19"/>
      <c r="P116" s="20"/>
      <c r="Q116" s="18"/>
      <c r="R116" s="21"/>
      <c r="S116" s="21"/>
      <c r="T116" s="21"/>
      <c r="U116" s="21"/>
      <c r="V116" s="21"/>
      <c r="W116" s="21"/>
      <c r="X116" s="21"/>
      <c r="Y116" s="19"/>
      <c r="Z116" s="25"/>
      <c r="AA116" s="16"/>
      <c r="AB116" s="17"/>
      <c r="AC116" s="17"/>
      <c r="AD116" s="24"/>
    </row>
    <row r="117" spans="2:30" s="14" customFormat="1" x14ac:dyDescent="0.2">
      <c r="B117" s="9"/>
      <c r="C117" s="24"/>
      <c r="D117" s="25"/>
      <c r="E117" s="16"/>
      <c r="F117" s="17"/>
      <c r="G117" s="17"/>
      <c r="H117" s="17"/>
      <c r="I117" s="26"/>
      <c r="J117" s="26"/>
      <c r="K117" s="18"/>
      <c r="L117" s="18"/>
      <c r="M117" s="18"/>
      <c r="N117" s="18"/>
      <c r="O117" s="19"/>
      <c r="P117" s="20"/>
      <c r="Q117" s="18"/>
      <c r="R117" s="21"/>
      <c r="S117" s="21"/>
      <c r="T117" s="21"/>
      <c r="U117" s="21"/>
      <c r="V117" s="21"/>
      <c r="W117" s="21"/>
      <c r="X117" s="21"/>
      <c r="Y117" s="19"/>
      <c r="Z117" s="25"/>
      <c r="AA117" s="16"/>
      <c r="AB117" s="17"/>
      <c r="AC117" s="19"/>
      <c r="AD117" s="26"/>
    </row>
    <row r="118" spans="2:30" s="14" customFormat="1" x14ac:dyDescent="0.2">
      <c r="B118" s="9"/>
      <c r="C118" s="24"/>
      <c r="D118" s="25"/>
      <c r="E118" s="16"/>
      <c r="F118" s="17"/>
      <c r="G118" s="17"/>
      <c r="H118" s="17"/>
      <c r="I118" s="26"/>
      <c r="J118" s="26"/>
      <c r="K118" s="18"/>
      <c r="L118" s="18"/>
      <c r="M118" s="18"/>
      <c r="N118" s="18"/>
      <c r="O118" s="19"/>
      <c r="P118" s="20"/>
      <c r="Q118" s="18"/>
      <c r="R118" s="21"/>
      <c r="S118" s="21"/>
      <c r="T118" s="21"/>
      <c r="U118" s="21"/>
      <c r="V118" s="21"/>
      <c r="W118" s="21"/>
      <c r="X118" s="21"/>
      <c r="Y118" s="19"/>
      <c r="Z118" s="25"/>
      <c r="AA118" s="16"/>
      <c r="AB118" s="17"/>
      <c r="AC118" s="19"/>
      <c r="AD118" s="26"/>
    </row>
    <row r="119" spans="2:30" s="14" customFormat="1" x14ac:dyDescent="0.2">
      <c r="B119" s="9"/>
      <c r="C119" s="24"/>
      <c r="D119" s="13"/>
      <c r="E119" s="16"/>
      <c r="F119" s="17"/>
      <c r="G119" s="17"/>
      <c r="H119" s="17"/>
      <c r="I119" s="13"/>
      <c r="J119" s="13"/>
      <c r="K119" s="13"/>
      <c r="L119" s="13"/>
      <c r="M119" s="18"/>
      <c r="N119" s="18"/>
      <c r="O119" s="19"/>
      <c r="P119" s="20"/>
      <c r="Q119" s="18"/>
      <c r="R119" s="21"/>
      <c r="S119" s="21"/>
      <c r="T119" s="21"/>
      <c r="U119" s="21"/>
      <c r="V119" s="21"/>
      <c r="W119" s="21"/>
      <c r="X119" s="21"/>
      <c r="Y119" s="19"/>
      <c r="Z119" s="13"/>
      <c r="AA119" s="13"/>
      <c r="AB119" s="13"/>
      <c r="AC119" s="13"/>
      <c r="AD119" s="13"/>
    </row>
    <row r="120" spans="2:30" s="14" customFormat="1" x14ac:dyDescent="0.2">
      <c r="B120" s="9"/>
      <c r="C120" s="24"/>
      <c r="D120" s="23"/>
      <c r="E120" s="16"/>
      <c r="F120" s="17"/>
      <c r="G120" s="17"/>
      <c r="H120" s="17"/>
      <c r="I120" s="24"/>
      <c r="J120" s="24"/>
      <c r="K120" s="24"/>
      <c r="L120" s="24"/>
      <c r="M120" s="18"/>
      <c r="N120" s="18"/>
      <c r="O120" s="19"/>
      <c r="P120" s="20"/>
      <c r="Q120" s="18"/>
      <c r="R120" s="21"/>
      <c r="S120" s="21"/>
      <c r="T120" s="21"/>
      <c r="U120" s="21"/>
      <c r="V120" s="21"/>
      <c r="W120" s="21"/>
      <c r="X120" s="21"/>
      <c r="Y120" s="19"/>
      <c r="Z120" s="13"/>
      <c r="AA120" s="13"/>
      <c r="AB120" s="13"/>
      <c r="AC120" s="13"/>
      <c r="AD120" s="13"/>
    </row>
    <row r="121" spans="2:30" s="14" customFormat="1" x14ac:dyDescent="0.2">
      <c r="B121" s="9"/>
      <c r="C121" s="24"/>
      <c r="D121" s="25"/>
      <c r="E121" s="16"/>
      <c r="F121" s="17"/>
      <c r="G121" s="17"/>
      <c r="H121" s="17"/>
      <c r="I121" s="26"/>
      <c r="J121" s="26"/>
      <c r="K121" s="18"/>
      <c r="L121" s="18"/>
      <c r="M121" s="18"/>
      <c r="N121" s="18"/>
      <c r="O121" s="19"/>
      <c r="P121" s="20"/>
      <c r="Q121" s="18"/>
      <c r="R121" s="21"/>
      <c r="S121" s="21"/>
      <c r="T121" s="21"/>
      <c r="U121" s="21"/>
      <c r="V121" s="21"/>
      <c r="W121" s="21"/>
      <c r="X121" s="21"/>
      <c r="Y121" s="19"/>
      <c r="Z121" s="13"/>
      <c r="AA121" s="13"/>
      <c r="AB121" s="13"/>
      <c r="AC121" s="13"/>
      <c r="AD121" s="13"/>
    </row>
    <row r="122" spans="2:30" s="14" customFormat="1" x14ac:dyDescent="0.2">
      <c r="B122" s="9"/>
      <c r="C122" s="24"/>
      <c r="D122" s="25"/>
      <c r="E122" s="16"/>
      <c r="F122" s="17"/>
      <c r="G122" s="17"/>
      <c r="H122" s="17"/>
      <c r="I122" s="26"/>
      <c r="J122" s="26"/>
      <c r="K122" s="18"/>
      <c r="L122" s="18"/>
      <c r="M122" s="18"/>
      <c r="N122" s="18"/>
      <c r="O122" s="19"/>
      <c r="P122" s="20"/>
      <c r="Q122" s="18"/>
      <c r="R122" s="21"/>
      <c r="S122" s="21"/>
      <c r="T122" s="21"/>
      <c r="U122" s="21"/>
      <c r="V122" s="21"/>
      <c r="W122" s="21"/>
      <c r="X122" s="21"/>
      <c r="Y122" s="19"/>
      <c r="Z122" s="13"/>
      <c r="AA122" s="13"/>
      <c r="AB122" s="13"/>
      <c r="AC122" s="13"/>
      <c r="AD122" s="13"/>
    </row>
    <row r="123" spans="2:30" s="14" customFormat="1" x14ac:dyDescent="0.2">
      <c r="B123" s="9"/>
      <c r="C123" s="24"/>
      <c r="D123" s="25"/>
      <c r="E123" s="16"/>
      <c r="F123" s="17"/>
      <c r="G123" s="17"/>
      <c r="H123" s="17"/>
      <c r="I123" s="26"/>
      <c r="J123" s="26"/>
      <c r="K123" s="18"/>
      <c r="L123" s="18"/>
      <c r="M123" s="18"/>
      <c r="N123" s="18"/>
      <c r="O123" s="19"/>
      <c r="P123" s="20"/>
      <c r="Q123" s="18"/>
      <c r="R123" s="21"/>
      <c r="S123" s="21"/>
      <c r="T123" s="21"/>
      <c r="U123" s="21"/>
      <c r="V123" s="21"/>
      <c r="W123" s="21"/>
      <c r="X123" s="21"/>
      <c r="Y123" s="19"/>
      <c r="Z123" s="13"/>
      <c r="AA123" s="13"/>
      <c r="AB123" s="13"/>
      <c r="AC123" s="13"/>
      <c r="AD123" s="13"/>
    </row>
    <row r="124" spans="2:30" s="14" customFormat="1" x14ac:dyDescent="0.2">
      <c r="B124" s="9"/>
      <c r="C124" s="24"/>
      <c r="D124" s="25"/>
      <c r="E124" s="16"/>
      <c r="F124" s="17"/>
      <c r="G124" s="17"/>
      <c r="H124" s="17"/>
      <c r="I124" s="26"/>
      <c r="J124" s="26"/>
      <c r="K124" s="18"/>
      <c r="L124" s="18"/>
      <c r="M124" s="18"/>
      <c r="N124" s="18"/>
      <c r="O124" s="19"/>
      <c r="P124" s="20"/>
      <c r="Q124" s="18"/>
      <c r="R124" s="21"/>
      <c r="S124" s="21"/>
      <c r="T124" s="21"/>
      <c r="U124" s="21"/>
      <c r="V124" s="21"/>
      <c r="W124" s="21"/>
      <c r="X124" s="21"/>
      <c r="Y124" s="19"/>
      <c r="Z124" s="13"/>
      <c r="AA124" s="13"/>
      <c r="AB124" s="13"/>
      <c r="AC124" s="13"/>
      <c r="AD124" s="13"/>
    </row>
    <row r="125" spans="2:30" s="14" customFormat="1" x14ac:dyDescent="0.2">
      <c r="B125" s="9"/>
      <c r="C125" s="24"/>
      <c r="D125" s="25"/>
      <c r="E125" s="16"/>
      <c r="F125" s="17"/>
      <c r="G125" s="17"/>
      <c r="H125" s="17"/>
      <c r="I125" s="26"/>
      <c r="J125" s="26"/>
      <c r="K125" s="18"/>
      <c r="L125" s="18"/>
      <c r="M125" s="18"/>
      <c r="N125" s="18"/>
      <c r="O125" s="19"/>
      <c r="P125" s="20"/>
      <c r="Q125" s="18"/>
      <c r="R125" s="21"/>
      <c r="S125" s="21"/>
      <c r="T125" s="21"/>
      <c r="U125" s="21"/>
      <c r="V125" s="21"/>
      <c r="W125" s="21"/>
      <c r="X125" s="21"/>
      <c r="Y125" s="19"/>
      <c r="Z125" s="13"/>
      <c r="AA125" s="13"/>
      <c r="AB125" s="13"/>
      <c r="AC125" s="13"/>
      <c r="AD125" s="13"/>
    </row>
    <row r="126" spans="2:30" s="14" customFormat="1" x14ac:dyDescent="0.2">
      <c r="B126" s="9"/>
      <c r="C126" s="24"/>
      <c r="D126" s="25"/>
      <c r="E126" s="16"/>
      <c r="F126" s="17"/>
      <c r="G126" s="17"/>
      <c r="H126" s="17"/>
      <c r="I126" s="26"/>
      <c r="J126" s="26"/>
      <c r="K126" s="18"/>
      <c r="L126" s="18"/>
      <c r="M126" s="18"/>
      <c r="N126" s="18"/>
      <c r="O126" s="19"/>
      <c r="P126" s="20"/>
      <c r="Q126" s="18"/>
      <c r="R126" s="21"/>
      <c r="S126" s="21"/>
      <c r="T126" s="21"/>
      <c r="U126" s="21"/>
      <c r="V126" s="21"/>
      <c r="W126" s="21"/>
      <c r="X126" s="21"/>
      <c r="Y126" s="19"/>
      <c r="Z126" s="13"/>
      <c r="AA126" s="13"/>
      <c r="AB126" s="13"/>
      <c r="AC126" s="13"/>
      <c r="AD126" s="13"/>
    </row>
    <row r="127" spans="2:30" s="14" customFormat="1" x14ac:dyDescent="0.2">
      <c r="B127" s="9"/>
      <c r="C127" s="24"/>
      <c r="D127" s="25"/>
      <c r="E127" s="16"/>
      <c r="F127" s="17"/>
      <c r="G127" s="17"/>
      <c r="H127" s="17"/>
      <c r="I127" s="26"/>
      <c r="J127" s="26"/>
      <c r="K127" s="18"/>
      <c r="L127" s="18"/>
      <c r="M127" s="18"/>
      <c r="N127" s="18"/>
      <c r="O127" s="19"/>
      <c r="P127" s="20"/>
      <c r="Q127" s="18"/>
      <c r="R127" s="21"/>
      <c r="S127" s="21"/>
      <c r="T127" s="21"/>
      <c r="U127" s="21"/>
      <c r="V127" s="21"/>
      <c r="W127" s="21"/>
      <c r="X127" s="21"/>
      <c r="Y127" s="19"/>
      <c r="Z127" s="13"/>
      <c r="AA127" s="13"/>
      <c r="AB127" s="13"/>
      <c r="AC127" s="13"/>
      <c r="AD127" s="13"/>
    </row>
    <row r="128" spans="2:30" s="14" customFormat="1" x14ac:dyDescent="0.2">
      <c r="B128" s="9"/>
      <c r="C128" s="24"/>
      <c r="D128" s="25"/>
      <c r="E128" s="16"/>
      <c r="F128" s="17"/>
      <c r="G128" s="17"/>
      <c r="H128" s="17"/>
      <c r="I128" s="26"/>
      <c r="J128" s="26"/>
      <c r="K128" s="18"/>
      <c r="L128" s="18"/>
      <c r="M128" s="18"/>
      <c r="N128" s="18"/>
      <c r="O128" s="19"/>
      <c r="P128" s="20"/>
      <c r="Q128" s="18"/>
      <c r="R128" s="21"/>
      <c r="S128" s="21"/>
      <c r="T128" s="21"/>
      <c r="U128" s="21"/>
      <c r="V128" s="21"/>
      <c r="W128" s="21"/>
      <c r="X128" s="21"/>
      <c r="Y128" s="19"/>
      <c r="Z128" s="13"/>
      <c r="AA128" s="13"/>
      <c r="AB128" s="13"/>
      <c r="AC128" s="13"/>
      <c r="AD128" s="13"/>
    </row>
    <row r="129" spans="2:30" s="14" customFormat="1" x14ac:dyDescent="0.2">
      <c r="B129" s="9"/>
      <c r="C129" s="24"/>
      <c r="D129" s="25"/>
      <c r="E129" s="16"/>
      <c r="F129" s="17"/>
      <c r="G129" s="17"/>
      <c r="H129" s="17"/>
      <c r="I129" s="26"/>
      <c r="J129" s="26"/>
      <c r="K129" s="18"/>
      <c r="L129" s="18"/>
      <c r="M129" s="18"/>
      <c r="N129" s="18"/>
      <c r="O129" s="19"/>
      <c r="P129" s="20"/>
      <c r="Q129" s="18"/>
      <c r="R129" s="21"/>
      <c r="S129" s="21"/>
      <c r="T129" s="21"/>
      <c r="U129" s="21"/>
      <c r="V129" s="21"/>
      <c r="W129" s="21"/>
      <c r="X129" s="21"/>
      <c r="Y129" s="19"/>
      <c r="Z129" s="13"/>
      <c r="AA129" s="13"/>
      <c r="AB129" s="13"/>
      <c r="AC129" s="13"/>
      <c r="AD129" s="13"/>
    </row>
    <row r="130" spans="2:30" s="14" customFormat="1" x14ac:dyDescent="0.2">
      <c r="B130" s="9"/>
      <c r="C130" s="24"/>
      <c r="D130" s="25"/>
      <c r="E130" s="16"/>
      <c r="F130" s="17"/>
      <c r="G130" s="17"/>
      <c r="H130" s="17"/>
      <c r="I130" s="26"/>
      <c r="J130" s="26"/>
      <c r="K130" s="18"/>
      <c r="L130" s="18"/>
      <c r="M130" s="18"/>
      <c r="N130" s="18"/>
      <c r="O130" s="19"/>
      <c r="P130" s="20"/>
      <c r="Q130" s="18"/>
      <c r="R130" s="21"/>
      <c r="S130" s="21"/>
      <c r="T130" s="21"/>
      <c r="U130" s="21"/>
      <c r="V130" s="21"/>
      <c r="W130" s="21"/>
      <c r="X130" s="21"/>
      <c r="Y130" s="19"/>
      <c r="Z130" s="13"/>
      <c r="AA130" s="13"/>
      <c r="AB130" s="13"/>
      <c r="AC130" s="13"/>
      <c r="AD130" s="13"/>
    </row>
    <row r="131" spans="2:30" s="14" customFormat="1" x14ac:dyDescent="0.2">
      <c r="B131" s="9"/>
      <c r="C131" s="24"/>
      <c r="D131" s="25"/>
      <c r="E131" s="16"/>
      <c r="F131" s="17"/>
      <c r="G131" s="17"/>
      <c r="H131" s="17"/>
      <c r="I131" s="13"/>
      <c r="J131" s="13"/>
      <c r="K131" s="13"/>
      <c r="L131" s="13"/>
      <c r="M131" s="18"/>
      <c r="N131" s="18"/>
      <c r="O131" s="19"/>
      <c r="P131" s="20"/>
      <c r="Q131" s="18"/>
      <c r="R131" s="21"/>
      <c r="S131" s="21"/>
      <c r="T131" s="21"/>
      <c r="U131" s="21"/>
      <c r="V131" s="21"/>
      <c r="W131" s="21"/>
      <c r="X131" s="21"/>
      <c r="Y131" s="19"/>
      <c r="Z131" s="13"/>
      <c r="AA131" s="13"/>
      <c r="AB131" s="13"/>
      <c r="AC131" s="13"/>
      <c r="AD131" s="13"/>
    </row>
    <row r="132" spans="2:30" s="14" customFormat="1" x14ac:dyDescent="0.2">
      <c r="B132" s="9"/>
      <c r="C132" s="24"/>
      <c r="D132" s="13"/>
      <c r="E132" s="16"/>
      <c r="F132" s="17"/>
      <c r="G132" s="17"/>
      <c r="H132" s="17"/>
      <c r="I132" s="13"/>
      <c r="J132" s="13"/>
      <c r="K132" s="13"/>
      <c r="L132" s="13"/>
      <c r="M132" s="18"/>
      <c r="N132" s="18"/>
      <c r="O132" s="19"/>
      <c r="P132" s="20"/>
      <c r="Q132" s="18"/>
      <c r="R132" s="21"/>
      <c r="S132" s="21"/>
      <c r="T132" s="21"/>
      <c r="U132" s="21"/>
      <c r="V132" s="21"/>
      <c r="W132" s="21"/>
      <c r="X132" s="21"/>
      <c r="Y132" s="19"/>
      <c r="Z132" s="13"/>
      <c r="AA132" s="13"/>
      <c r="AB132" s="13"/>
      <c r="AC132" s="13"/>
      <c r="AD132" s="13"/>
    </row>
    <row r="133" spans="2:30" s="14" customFormat="1" x14ac:dyDescent="0.2">
      <c r="B133" s="9"/>
      <c r="C133" s="24"/>
      <c r="D133" s="23"/>
      <c r="E133" s="16"/>
      <c r="F133" s="17"/>
      <c r="G133" s="17"/>
      <c r="H133" s="17"/>
      <c r="I133" s="24"/>
      <c r="J133" s="24"/>
      <c r="K133" s="24"/>
      <c r="L133" s="24"/>
      <c r="M133" s="18"/>
      <c r="N133" s="18"/>
      <c r="O133" s="19"/>
      <c r="P133" s="20"/>
      <c r="Q133" s="18"/>
      <c r="R133" s="21"/>
      <c r="S133" s="21"/>
      <c r="T133" s="21"/>
      <c r="U133" s="21"/>
      <c r="V133" s="21"/>
      <c r="W133" s="21"/>
      <c r="X133" s="21"/>
      <c r="Y133" s="19"/>
      <c r="Z133" s="13"/>
      <c r="AA133" s="13"/>
      <c r="AB133" s="13"/>
      <c r="AC133" s="13"/>
      <c r="AD133" s="13"/>
    </row>
    <row r="134" spans="2:30" s="14" customFormat="1" x14ac:dyDescent="0.2">
      <c r="B134" s="9"/>
      <c r="C134" s="24"/>
      <c r="D134" s="25"/>
      <c r="E134" s="16"/>
      <c r="F134" s="17"/>
      <c r="G134" s="17"/>
      <c r="H134" s="17"/>
      <c r="I134" s="26"/>
      <c r="J134" s="26"/>
      <c r="K134" s="18"/>
      <c r="L134" s="18"/>
      <c r="M134" s="18"/>
      <c r="N134" s="18"/>
      <c r="O134" s="19"/>
      <c r="P134" s="20"/>
      <c r="Q134" s="18"/>
      <c r="R134" s="21"/>
      <c r="S134" s="21"/>
      <c r="T134" s="21"/>
      <c r="U134" s="21"/>
      <c r="V134" s="21"/>
      <c r="W134" s="21"/>
      <c r="X134" s="21"/>
      <c r="Y134" s="19"/>
      <c r="Z134" s="13"/>
      <c r="AA134" s="13"/>
      <c r="AB134" s="13"/>
      <c r="AC134" s="13"/>
      <c r="AD134" s="13"/>
    </row>
    <row r="135" spans="2:30" s="14" customFormat="1" x14ac:dyDescent="0.2">
      <c r="B135" s="9"/>
      <c r="C135" s="24"/>
      <c r="D135" s="25"/>
      <c r="E135" s="16"/>
      <c r="F135" s="17"/>
      <c r="G135" s="17"/>
      <c r="H135" s="17"/>
      <c r="I135" s="26"/>
      <c r="J135" s="26"/>
      <c r="K135" s="18"/>
      <c r="L135" s="18"/>
      <c r="M135" s="18"/>
      <c r="N135" s="18"/>
      <c r="O135" s="19"/>
      <c r="P135" s="20"/>
      <c r="Q135" s="18"/>
      <c r="R135" s="21"/>
      <c r="S135" s="21"/>
      <c r="T135" s="21"/>
      <c r="U135" s="21"/>
      <c r="V135" s="21"/>
      <c r="W135" s="21"/>
      <c r="X135" s="21"/>
      <c r="Y135" s="19"/>
      <c r="Z135" s="13"/>
      <c r="AA135" s="13"/>
      <c r="AB135" s="13"/>
      <c r="AC135" s="13"/>
      <c r="AD135" s="13"/>
    </row>
    <row r="136" spans="2:30" s="14" customFormat="1" x14ac:dyDescent="0.2">
      <c r="B136" s="9"/>
      <c r="C136" s="24"/>
      <c r="D136" s="25"/>
      <c r="E136" s="16"/>
      <c r="F136" s="17"/>
      <c r="G136" s="17"/>
      <c r="H136" s="17"/>
      <c r="I136" s="26"/>
      <c r="J136" s="26"/>
      <c r="K136" s="18"/>
      <c r="L136" s="18"/>
      <c r="M136" s="18"/>
      <c r="N136" s="18"/>
      <c r="O136" s="19"/>
      <c r="P136" s="20"/>
      <c r="Q136" s="18"/>
      <c r="R136" s="21"/>
      <c r="S136" s="21"/>
      <c r="T136" s="21"/>
      <c r="U136" s="21"/>
      <c r="V136" s="21"/>
      <c r="W136" s="21"/>
      <c r="X136" s="21"/>
      <c r="Y136" s="19"/>
      <c r="Z136" s="13"/>
      <c r="AA136" s="13"/>
      <c r="AB136" s="13"/>
      <c r="AC136" s="13"/>
      <c r="AD136" s="13"/>
    </row>
    <row r="137" spans="2:30" s="14" customFormat="1" x14ac:dyDescent="0.2">
      <c r="B137" s="9"/>
      <c r="C137" s="24"/>
      <c r="D137" s="25"/>
      <c r="E137" s="16"/>
      <c r="F137" s="17"/>
      <c r="G137" s="17"/>
      <c r="H137" s="17"/>
      <c r="I137" s="26"/>
      <c r="J137" s="26"/>
      <c r="K137" s="18"/>
      <c r="L137" s="18"/>
      <c r="M137" s="18"/>
      <c r="N137" s="18"/>
      <c r="O137" s="19"/>
      <c r="P137" s="20"/>
      <c r="Q137" s="18"/>
      <c r="R137" s="21"/>
      <c r="S137" s="21"/>
      <c r="T137" s="21"/>
      <c r="U137" s="21"/>
      <c r="V137" s="21"/>
      <c r="W137" s="21"/>
      <c r="X137" s="21"/>
      <c r="Y137" s="19"/>
      <c r="Z137" s="13"/>
      <c r="AA137" s="13"/>
      <c r="AB137" s="13"/>
      <c r="AC137" s="13"/>
      <c r="AD137" s="13"/>
    </row>
    <row r="138" spans="2:30" s="14" customFormat="1" x14ac:dyDescent="0.2">
      <c r="B138" s="9"/>
      <c r="C138" s="24"/>
      <c r="D138" s="25"/>
      <c r="E138" s="16"/>
      <c r="F138" s="17"/>
      <c r="G138" s="17"/>
      <c r="H138" s="17"/>
      <c r="I138" s="26"/>
      <c r="J138" s="26"/>
      <c r="K138" s="18"/>
      <c r="L138" s="18"/>
      <c r="M138" s="18"/>
      <c r="N138" s="18"/>
      <c r="O138" s="19"/>
      <c r="P138" s="20"/>
      <c r="Q138" s="18"/>
      <c r="R138" s="21"/>
      <c r="S138" s="21"/>
      <c r="T138" s="21"/>
      <c r="U138" s="21"/>
      <c r="V138" s="21"/>
      <c r="W138" s="21"/>
      <c r="X138" s="21"/>
      <c r="Y138" s="19"/>
      <c r="Z138" s="13"/>
      <c r="AA138" s="13"/>
      <c r="AB138" s="13"/>
      <c r="AC138" s="13"/>
      <c r="AD138" s="13"/>
    </row>
    <row r="139" spans="2:30" s="14" customFormat="1" x14ac:dyDescent="0.2">
      <c r="B139" s="9"/>
      <c r="C139" s="24"/>
      <c r="D139" s="25"/>
      <c r="E139" s="16"/>
      <c r="F139" s="17"/>
      <c r="G139" s="17"/>
      <c r="H139" s="17"/>
      <c r="I139" s="26"/>
      <c r="J139" s="26"/>
      <c r="K139" s="18"/>
      <c r="L139" s="18"/>
      <c r="M139" s="18"/>
      <c r="N139" s="18"/>
      <c r="O139" s="19"/>
      <c r="P139" s="20"/>
      <c r="Q139" s="18"/>
      <c r="R139" s="21"/>
      <c r="S139" s="21"/>
      <c r="T139" s="21"/>
      <c r="U139" s="21"/>
      <c r="V139" s="21"/>
      <c r="W139" s="21"/>
      <c r="X139" s="21"/>
      <c r="Y139" s="19"/>
      <c r="Z139" s="13"/>
      <c r="AA139" s="13"/>
      <c r="AB139" s="13"/>
      <c r="AC139" s="13"/>
      <c r="AD139" s="13"/>
    </row>
    <row r="140" spans="2:30" s="14" customFormat="1" x14ac:dyDescent="0.2">
      <c r="B140" s="9"/>
      <c r="C140" s="24"/>
      <c r="D140" s="25"/>
      <c r="E140" s="16"/>
      <c r="F140" s="17"/>
      <c r="G140" s="17"/>
      <c r="H140" s="17"/>
      <c r="I140" s="26"/>
      <c r="J140" s="26"/>
      <c r="K140" s="18"/>
      <c r="L140" s="18"/>
      <c r="M140" s="18"/>
      <c r="N140" s="18"/>
      <c r="O140" s="19"/>
      <c r="P140" s="20"/>
      <c r="Q140" s="18"/>
      <c r="R140" s="21"/>
      <c r="S140" s="21"/>
      <c r="T140" s="21"/>
      <c r="U140" s="21"/>
      <c r="V140" s="21"/>
      <c r="W140" s="21"/>
      <c r="X140" s="21"/>
      <c r="Y140" s="19"/>
      <c r="Z140" s="13"/>
      <c r="AA140" s="13"/>
      <c r="AB140" s="13"/>
      <c r="AC140" s="13"/>
      <c r="AD140" s="13"/>
    </row>
    <row r="141" spans="2:30" s="14" customFormat="1" x14ac:dyDescent="0.2">
      <c r="B141" s="9"/>
      <c r="C141" s="24"/>
      <c r="D141" s="25"/>
      <c r="E141" s="16"/>
      <c r="F141" s="17"/>
      <c r="G141" s="17"/>
      <c r="H141" s="17"/>
      <c r="I141" s="26"/>
      <c r="J141" s="26"/>
      <c r="K141" s="18"/>
      <c r="L141" s="18"/>
      <c r="M141" s="18"/>
      <c r="N141" s="18"/>
      <c r="O141" s="19"/>
      <c r="P141" s="20"/>
      <c r="Q141" s="18"/>
      <c r="R141" s="21"/>
      <c r="S141" s="21"/>
      <c r="T141" s="21"/>
      <c r="U141" s="21"/>
      <c r="V141" s="21"/>
      <c r="W141" s="21"/>
      <c r="X141" s="21"/>
      <c r="Y141" s="19"/>
      <c r="Z141" s="13"/>
      <c r="AA141" s="13"/>
      <c r="AB141" s="13"/>
      <c r="AC141" s="13"/>
      <c r="AD141" s="13"/>
    </row>
    <row r="142" spans="2:30" s="14" customFormat="1" x14ac:dyDescent="0.2">
      <c r="B142" s="9"/>
      <c r="C142" s="24"/>
      <c r="D142" s="25"/>
      <c r="E142" s="16"/>
      <c r="F142" s="17"/>
      <c r="G142" s="17"/>
      <c r="H142" s="17"/>
      <c r="I142" s="26"/>
      <c r="J142" s="26"/>
      <c r="K142" s="18"/>
      <c r="L142" s="18"/>
      <c r="M142" s="18"/>
      <c r="N142" s="18"/>
      <c r="O142" s="19"/>
      <c r="P142" s="20"/>
      <c r="Q142" s="18"/>
      <c r="R142" s="21"/>
      <c r="S142" s="21"/>
      <c r="T142" s="21"/>
      <c r="U142" s="21"/>
      <c r="V142" s="21"/>
      <c r="W142" s="21"/>
      <c r="X142" s="21"/>
      <c r="Y142" s="19"/>
      <c r="Z142" s="13"/>
      <c r="AA142" s="13"/>
      <c r="AB142" s="13"/>
      <c r="AC142" s="13"/>
      <c r="AD142" s="13"/>
    </row>
    <row r="143" spans="2:30" s="14" customFormat="1" x14ac:dyDescent="0.2">
      <c r="B143" s="9"/>
      <c r="C143" s="24"/>
      <c r="D143" s="25"/>
      <c r="E143" s="16"/>
      <c r="F143" s="17"/>
      <c r="G143" s="17"/>
      <c r="H143" s="17"/>
      <c r="I143" s="26"/>
      <c r="J143" s="26"/>
      <c r="K143" s="18"/>
      <c r="L143" s="18"/>
      <c r="M143" s="18"/>
      <c r="N143" s="18"/>
      <c r="O143" s="19"/>
      <c r="P143" s="20"/>
      <c r="Q143" s="18"/>
      <c r="R143" s="21"/>
      <c r="S143" s="21"/>
      <c r="T143" s="21"/>
      <c r="U143" s="21"/>
      <c r="V143" s="21"/>
      <c r="W143" s="21"/>
      <c r="X143" s="21"/>
      <c r="Y143" s="19"/>
      <c r="Z143" s="13"/>
      <c r="AA143" s="13"/>
      <c r="AB143" s="13"/>
      <c r="AC143" s="13"/>
      <c r="AD143" s="13"/>
    </row>
    <row r="144" spans="2:30" s="14" customFormat="1" x14ac:dyDescent="0.2">
      <c r="B144" s="9"/>
      <c r="C144" s="24"/>
      <c r="D144" s="25"/>
      <c r="E144" s="16"/>
      <c r="F144" s="17"/>
      <c r="G144" s="17"/>
      <c r="H144" s="17"/>
      <c r="I144" s="26"/>
      <c r="J144" s="26"/>
      <c r="K144" s="18"/>
      <c r="L144" s="18"/>
      <c r="M144" s="18"/>
      <c r="N144" s="18"/>
      <c r="O144" s="19"/>
      <c r="P144" s="20"/>
      <c r="Q144" s="18"/>
      <c r="R144" s="21"/>
      <c r="S144" s="21"/>
      <c r="T144" s="21"/>
      <c r="U144" s="21"/>
      <c r="V144" s="21"/>
      <c r="W144" s="21"/>
      <c r="X144" s="21"/>
      <c r="Y144" s="19"/>
      <c r="Z144" s="13"/>
      <c r="AA144" s="13"/>
      <c r="AB144" s="13"/>
      <c r="AC144" s="13"/>
      <c r="AD144" s="13"/>
    </row>
    <row r="145" spans="2:30" s="14" customFormat="1" x14ac:dyDescent="0.2">
      <c r="B145" s="9"/>
      <c r="C145" s="24"/>
      <c r="D145" s="25"/>
      <c r="E145" s="16"/>
      <c r="F145" s="17"/>
      <c r="G145" s="17"/>
      <c r="H145" s="17"/>
      <c r="I145" s="26"/>
      <c r="J145" s="26"/>
      <c r="K145" s="18"/>
      <c r="L145" s="18"/>
      <c r="M145" s="18"/>
      <c r="N145" s="18"/>
      <c r="O145" s="19"/>
      <c r="P145" s="20"/>
      <c r="Q145" s="18"/>
      <c r="R145" s="21"/>
      <c r="S145" s="21"/>
      <c r="T145" s="21"/>
      <c r="U145" s="21"/>
      <c r="V145" s="21"/>
      <c r="W145" s="21"/>
      <c r="X145" s="21"/>
      <c r="Y145" s="19"/>
      <c r="Z145" s="13"/>
      <c r="AA145" s="13"/>
      <c r="AB145" s="13"/>
      <c r="AC145" s="13"/>
      <c r="AD145" s="13"/>
    </row>
    <row r="146" spans="2:30" s="14" customFormat="1" x14ac:dyDescent="0.2">
      <c r="B146" s="9"/>
      <c r="C146" s="24"/>
      <c r="D146" s="25"/>
      <c r="E146" s="16"/>
      <c r="F146" s="17"/>
      <c r="G146" s="17"/>
      <c r="H146" s="17"/>
      <c r="I146" s="26"/>
      <c r="J146" s="26"/>
      <c r="K146" s="18"/>
      <c r="L146" s="18"/>
      <c r="M146" s="18"/>
      <c r="N146" s="18"/>
      <c r="O146" s="19"/>
      <c r="P146" s="20"/>
      <c r="Q146" s="18"/>
      <c r="R146" s="21"/>
      <c r="S146" s="21"/>
      <c r="T146" s="21"/>
      <c r="U146" s="21"/>
      <c r="V146" s="21"/>
      <c r="W146" s="21"/>
      <c r="X146" s="21"/>
      <c r="Y146" s="19"/>
      <c r="Z146" s="13"/>
      <c r="AA146" s="13"/>
      <c r="AB146" s="13"/>
      <c r="AC146" s="13"/>
      <c r="AD146" s="13"/>
    </row>
    <row r="147" spans="2:30" s="14" customFormat="1" x14ac:dyDescent="0.2">
      <c r="B147" s="9"/>
      <c r="C147" s="24"/>
      <c r="D147" s="25"/>
      <c r="E147" s="16"/>
      <c r="F147" s="17"/>
      <c r="G147" s="17"/>
      <c r="H147" s="17"/>
      <c r="I147" s="26"/>
      <c r="J147" s="26"/>
      <c r="K147" s="18"/>
      <c r="L147" s="18"/>
      <c r="M147" s="18"/>
      <c r="N147" s="18"/>
      <c r="O147" s="19"/>
      <c r="P147" s="20"/>
      <c r="Q147" s="18"/>
      <c r="R147" s="21"/>
      <c r="S147" s="21"/>
      <c r="T147" s="21"/>
      <c r="U147" s="21"/>
      <c r="V147" s="21"/>
      <c r="W147" s="21"/>
      <c r="X147" s="21"/>
      <c r="Y147" s="19"/>
      <c r="Z147" s="13"/>
      <c r="AA147" s="13"/>
      <c r="AB147" s="13"/>
      <c r="AC147" s="13"/>
      <c r="AD147" s="13"/>
    </row>
    <row r="148" spans="2:30" s="14" customFormat="1" x14ac:dyDescent="0.2">
      <c r="B148" s="9"/>
      <c r="C148" s="24"/>
      <c r="D148" s="13"/>
      <c r="E148" s="16"/>
      <c r="F148" s="17"/>
      <c r="G148" s="17"/>
      <c r="H148" s="17"/>
      <c r="I148" s="13"/>
      <c r="J148" s="13"/>
      <c r="K148" s="13"/>
      <c r="L148" s="13"/>
      <c r="M148" s="18"/>
      <c r="N148" s="18"/>
      <c r="O148" s="19"/>
      <c r="P148" s="20"/>
      <c r="Q148" s="18"/>
      <c r="R148" s="21"/>
      <c r="S148" s="21"/>
      <c r="T148" s="21"/>
      <c r="U148" s="21"/>
      <c r="V148" s="21"/>
      <c r="W148" s="21"/>
      <c r="X148" s="21"/>
      <c r="Y148" s="19"/>
      <c r="Z148" s="13"/>
      <c r="AA148" s="13"/>
      <c r="AB148" s="13"/>
      <c r="AC148" s="13"/>
      <c r="AD148" s="13"/>
    </row>
    <row r="149" spans="2:30" s="14" customFormat="1" x14ac:dyDescent="0.2">
      <c r="B149" s="9"/>
      <c r="C149" s="24"/>
      <c r="D149" s="23"/>
      <c r="E149" s="16"/>
      <c r="F149" s="17"/>
      <c r="G149" s="17"/>
      <c r="H149" s="17"/>
      <c r="I149" s="24"/>
      <c r="J149" s="24"/>
      <c r="K149" s="24"/>
      <c r="L149" s="24"/>
      <c r="M149" s="18"/>
      <c r="N149" s="18"/>
      <c r="O149" s="19"/>
      <c r="P149" s="20"/>
      <c r="Q149" s="18"/>
      <c r="R149" s="21"/>
      <c r="S149" s="21"/>
      <c r="T149" s="21"/>
      <c r="U149" s="21"/>
      <c r="V149" s="21"/>
      <c r="W149" s="21"/>
      <c r="X149" s="21"/>
      <c r="Y149" s="19"/>
      <c r="Z149" s="13"/>
      <c r="AA149" s="13"/>
      <c r="AB149" s="13"/>
      <c r="AC149" s="13"/>
      <c r="AD149" s="13"/>
    </row>
    <row r="150" spans="2:30" s="14" customFormat="1" x14ac:dyDescent="0.2">
      <c r="B150" s="9"/>
      <c r="C150" s="24"/>
      <c r="D150" s="25"/>
      <c r="E150" s="16"/>
      <c r="F150" s="17"/>
      <c r="G150" s="17"/>
      <c r="H150" s="17"/>
      <c r="I150" s="26"/>
      <c r="J150" s="26"/>
      <c r="K150" s="18"/>
      <c r="L150" s="18"/>
      <c r="M150" s="18"/>
      <c r="N150" s="18"/>
      <c r="O150" s="19"/>
      <c r="P150" s="20"/>
      <c r="Q150" s="18"/>
      <c r="R150" s="21"/>
      <c r="S150" s="21"/>
      <c r="T150" s="21"/>
      <c r="U150" s="21"/>
      <c r="V150" s="21"/>
      <c r="W150" s="21"/>
      <c r="X150" s="21"/>
      <c r="Y150" s="19"/>
      <c r="Z150" s="13"/>
      <c r="AA150" s="13"/>
      <c r="AB150" s="13"/>
      <c r="AC150" s="13"/>
      <c r="AD150" s="13"/>
    </row>
    <row r="151" spans="2:30" s="14" customFormat="1" x14ac:dyDescent="0.2">
      <c r="B151" s="9"/>
      <c r="C151" s="24"/>
      <c r="D151" s="25"/>
      <c r="E151" s="16"/>
      <c r="F151" s="17"/>
      <c r="G151" s="17"/>
      <c r="H151" s="17"/>
      <c r="I151" s="26"/>
      <c r="J151" s="26"/>
      <c r="K151" s="18"/>
      <c r="L151" s="18"/>
      <c r="M151" s="18"/>
      <c r="N151" s="18"/>
      <c r="O151" s="19"/>
      <c r="P151" s="20"/>
      <c r="Q151" s="18"/>
      <c r="R151" s="21"/>
      <c r="S151" s="21"/>
      <c r="T151" s="21"/>
      <c r="U151" s="21"/>
      <c r="V151" s="21"/>
      <c r="W151" s="21"/>
      <c r="X151" s="21"/>
      <c r="Y151" s="19"/>
      <c r="Z151" s="13"/>
      <c r="AA151" s="13"/>
      <c r="AB151" s="13"/>
      <c r="AC151" s="13"/>
      <c r="AD151" s="13"/>
    </row>
    <row r="152" spans="2:30" s="14" customFormat="1" x14ac:dyDescent="0.2">
      <c r="B152" s="9"/>
      <c r="C152" s="24"/>
      <c r="D152" s="25"/>
      <c r="E152" s="16"/>
      <c r="F152" s="17"/>
      <c r="G152" s="17"/>
      <c r="H152" s="17"/>
      <c r="I152" s="26"/>
      <c r="J152" s="26"/>
      <c r="K152" s="18"/>
      <c r="L152" s="18"/>
      <c r="M152" s="18"/>
      <c r="N152" s="18"/>
      <c r="O152" s="19"/>
      <c r="P152" s="20"/>
      <c r="Q152" s="18"/>
      <c r="R152" s="21"/>
      <c r="S152" s="21"/>
      <c r="T152" s="21"/>
      <c r="U152" s="21"/>
      <c r="V152" s="21"/>
      <c r="W152" s="21"/>
      <c r="X152" s="21"/>
      <c r="Y152" s="19"/>
      <c r="Z152" s="13"/>
      <c r="AA152" s="13"/>
      <c r="AB152" s="13"/>
      <c r="AC152" s="13"/>
      <c r="AD152" s="13"/>
    </row>
    <row r="153" spans="2:30" s="14" customFormat="1" x14ac:dyDescent="0.2">
      <c r="B153" s="9"/>
      <c r="C153" s="24"/>
      <c r="D153" s="25"/>
      <c r="E153" s="16"/>
      <c r="F153" s="17"/>
      <c r="G153" s="17"/>
      <c r="H153" s="17"/>
      <c r="I153" s="26"/>
      <c r="J153" s="26"/>
      <c r="K153" s="18"/>
      <c r="L153" s="18"/>
      <c r="M153" s="18"/>
      <c r="N153" s="18"/>
      <c r="O153" s="19"/>
      <c r="P153" s="20"/>
      <c r="Q153" s="18"/>
      <c r="R153" s="21"/>
      <c r="S153" s="21"/>
      <c r="T153" s="21"/>
      <c r="U153" s="21"/>
      <c r="V153" s="21"/>
      <c r="W153" s="21"/>
      <c r="X153" s="21"/>
      <c r="Y153" s="19"/>
      <c r="Z153" s="13"/>
      <c r="AA153" s="13"/>
      <c r="AB153" s="13"/>
      <c r="AC153" s="13"/>
      <c r="AD153" s="13"/>
    </row>
    <row r="154" spans="2:30" s="14" customFormat="1" x14ac:dyDescent="0.2">
      <c r="B154" s="9"/>
      <c r="C154" s="24"/>
      <c r="D154" s="25"/>
      <c r="E154" s="16"/>
      <c r="F154" s="17"/>
      <c r="G154" s="17"/>
      <c r="H154" s="17"/>
      <c r="I154" s="26"/>
      <c r="J154" s="26"/>
      <c r="K154" s="18"/>
      <c r="L154" s="18"/>
      <c r="M154" s="18"/>
      <c r="N154" s="18"/>
      <c r="O154" s="19"/>
      <c r="P154" s="20"/>
      <c r="Q154" s="18"/>
      <c r="R154" s="21"/>
      <c r="S154" s="21"/>
      <c r="T154" s="21"/>
      <c r="U154" s="21"/>
      <c r="V154" s="21"/>
      <c r="W154" s="21"/>
      <c r="X154" s="21"/>
      <c r="Y154" s="19"/>
      <c r="Z154" s="13"/>
      <c r="AA154" s="13"/>
      <c r="AB154" s="13"/>
      <c r="AC154" s="13"/>
      <c r="AD154" s="13"/>
    </row>
    <row r="155" spans="2:30" s="14" customFormat="1" x14ac:dyDescent="0.2">
      <c r="B155" s="9"/>
      <c r="C155" s="24"/>
      <c r="D155" s="25"/>
      <c r="E155" s="16"/>
      <c r="F155" s="17"/>
      <c r="G155" s="17"/>
      <c r="H155" s="17"/>
      <c r="I155" s="26"/>
      <c r="J155" s="26"/>
      <c r="K155" s="18"/>
      <c r="L155" s="18"/>
      <c r="M155" s="18"/>
      <c r="N155" s="18"/>
      <c r="O155" s="19"/>
      <c r="P155" s="20"/>
      <c r="Q155" s="18"/>
      <c r="R155" s="21"/>
      <c r="S155" s="21"/>
      <c r="T155" s="21"/>
      <c r="U155" s="21"/>
      <c r="V155" s="21"/>
      <c r="W155" s="21"/>
      <c r="X155" s="21"/>
      <c r="Y155" s="19"/>
      <c r="Z155" s="13"/>
      <c r="AA155" s="13"/>
      <c r="AB155" s="13"/>
      <c r="AC155" s="13"/>
      <c r="AD155" s="13"/>
    </row>
    <row r="156" spans="2:30" s="14" customFormat="1" x14ac:dyDescent="0.2">
      <c r="B156" s="9"/>
      <c r="C156" s="24"/>
      <c r="D156" s="25"/>
      <c r="E156" s="16"/>
      <c r="F156" s="17"/>
      <c r="G156" s="17"/>
      <c r="H156" s="17"/>
      <c r="I156" s="26"/>
      <c r="J156" s="26"/>
      <c r="K156" s="18"/>
      <c r="L156" s="18"/>
      <c r="M156" s="18"/>
      <c r="N156" s="18"/>
      <c r="O156" s="19"/>
      <c r="P156" s="20"/>
      <c r="Q156" s="18"/>
      <c r="R156" s="21"/>
      <c r="S156" s="21"/>
      <c r="T156" s="21"/>
      <c r="U156" s="21"/>
      <c r="V156" s="21"/>
      <c r="W156" s="21"/>
      <c r="X156" s="21"/>
      <c r="Y156" s="19"/>
      <c r="Z156" s="13"/>
      <c r="AA156" s="13"/>
      <c r="AB156" s="13"/>
      <c r="AC156" s="13"/>
      <c r="AD156" s="13"/>
    </row>
    <row r="157" spans="2:30" s="14" customFormat="1" x14ac:dyDescent="0.2">
      <c r="B157" s="9"/>
      <c r="C157" s="24"/>
      <c r="D157" s="25"/>
      <c r="E157" s="16"/>
      <c r="F157" s="17"/>
      <c r="G157" s="17"/>
      <c r="H157" s="17"/>
      <c r="I157" s="26"/>
      <c r="J157" s="26"/>
      <c r="K157" s="18"/>
      <c r="L157" s="18"/>
      <c r="M157" s="18"/>
      <c r="N157" s="18"/>
      <c r="O157" s="19"/>
      <c r="P157" s="20"/>
      <c r="Q157" s="18"/>
      <c r="R157" s="21"/>
      <c r="S157" s="21"/>
      <c r="T157" s="21"/>
      <c r="U157" s="21"/>
      <c r="V157" s="21"/>
      <c r="W157" s="21"/>
      <c r="X157" s="21"/>
      <c r="Y157" s="19"/>
      <c r="Z157" s="13"/>
      <c r="AA157" s="13"/>
      <c r="AB157" s="13"/>
      <c r="AC157" s="13"/>
      <c r="AD157" s="13"/>
    </row>
    <row r="158" spans="2:30" s="14" customFormat="1" x14ac:dyDescent="0.2">
      <c r="B158" s="9"/>
      <c r="C158" s="24"/>
      <c r="D158" s="25"/>
      <c r="E158" s="16"/>
      <c r="F158" s="17"/>
      <c r="G158" s="17"/>
      <c r="H158" s="17"/>
      <c r="I158" s="26"/>
      <c r="J158" s="26"/>
      <c r="K158" s="18"/>
      <c r="L158" s="18"/>
      <c r="M158" s="18"/>
      <c r="N158" s="18"/>
      <c r="O158" s="19"/>
      <c r="P158" s="20"/>
      <c r="Q158" s="18"/>
      <c r="R158" s="21"/>
      <c r="S158" s="21"/>
      <c r="T158" s="21"/>
      <c r="U158" s="21"/>
      <c r="V158" s="21"/>
      <c r="W158" s="21"/>
      <c r="X158" s="21"/>
      <c r="Y158" s="19"/>
      <c r="Z158" s="13"/>
      <c r="AA158" s="13"/>
      <c r="AB158" s="13"/>
      <c r="AC158" s="13"/>
      <c r="AD158" s="13"/>
    </row>
    <row r="159" spans="2:30" s="14" customFormat="1" x14ac:dyDescent="0.2">
      <c r="B159" s="9"/>
      <c r="C159" s="24"/>
      <c r="D159" s="25"/>
      <c r="E159" s="16"/>
      <c r="F159" s="17"/>
      <c r="G159" s="17"/>
      <c r="H159" s="17"/>
      <c r="I159" s="26"/>
      <c r="J159" s="26"/>
      <c r="K159" s="18"/>
      <c r="L159" s="18"/>
      <c r="M159" s="18"/>
      <c r="N159" s="18"/>
      <c r="O159" s="19"/>
      <c r="P159" s="20"/>
      <c r="Q159" s="18"/>
      <c r="R159" s="21"/>
      <c r="S159" s="21"/>
      <c r="T159" s="21"/>
      <c r="U159" s="21"/>
      <c r="V159" s="21"/>
      <c r="W159" s="21"/>
      <c r="X159" s="21"/>
      <c r="Y159" s="19"/>
      <c r="Z159" s="13"/>
      <c r="AA159" s="13"/>
      <c r="AB159" s="13"/>
      <c r="AC159" s="13"/>
      <c r="AD159" s="13"/>
    </row>
    <row r="160" spans="2:30" s="14" customFormat="1" x14ac:dyDescent="0.2">
      <c r="B160" s="9"/>
      <c r="C160" s="24"/>
      <c r="D160" s="25"/>
      <c r="E160" s="16"/>
      <c r="F160" s="17"/>
      <c r="G160" s="17"/>
      <c r="H160" s="17"/>
      <c r="I160" s="26"/>
      <c r="J160" s="26"/>
      <c r="K160" s="18"/>
      <c r="L160" s="18"/>
      <c r="M160" s="18"/>
      <c r="N160" s="18"/>
      <c r="O160" s="19"/>
      <c r="P160" s="20"/>
      <c r="Q160" s="18"/>
      <c r="R160" s="21"/>
      <c r="S160" s="21"/>
      <c r="T160" s="21"/>
      <c r="U160" s="21"/>
      <c r="V160" s="21"/>
      <c r="W160" s="21"/>
      <c r="X160" s="21"/>
      <c r="Y160" s="19"/>
      <c r="Z160" s="13"/>
      <c r="AA160" s="13"/>
      <c r="AB160" s="13"/>
      <c r="AC160" s="13"/>
      <c r="AD160" s="13"/>
    </row>
    <row r="161" spans="2:43" s="14" customFormat="1" x14ac:dyDescent="0.2">
      <c r="B161" s="9"/>
      <c r="C161" s="24"/>
      <c r="D161" s="25"/>
      <c r="E161" s="16"/>
      <c r="F161" s="17"/>
      <c r="G161" s="17"/>
      <c r="H161" s="17"/>
      <c r="I161" s="26"/>
      <c r="J161" s="26"/>
      <c r="K161" s="18"/>
      <c r="L161" s="18"/>
      <c r="M161" s="18"/>
      <c r="N161" s="18"/>
      <c r="O161" s="19"/>
      <c r="P161" s="20"/>
      <c r="Q161" s="18"/>
      <c r="R161" s="21"/>
      <c r="S161" s="21"/>
      <c r="T161" s="21"/>
      <c r="U161" s="21"/>
      <c r="V161" s="21"/>
      <c r="W161" s="21"/>
      <c r="X161" s="21"/>
      <c r="Y161" s="19"/>
      <c r="Z161" s="13"/>
      <c r="AA161" s="13"/>
      <c r="AB161" s="13"/>
      <c r="AC161" s="13"/>
      <c r="AD161" s="13"/>
    </row>
    <row r="162" spans="2:43" s="14" customFormat="1" x14ac:dyDescent="0.2">
      <c r="B162" s="9"/>
      <c r="C162" s="24"/>
      <c r="D162" s="25"/>
      <c r="E162" s="16"/>
      <c r="F162" s="17"/>
      <c r="G162" s="17"/>
      <c r="H162" s="17"/>
      <c r="I162" s="26"/>
      <c r="J162" s="26"/>
      <c r="K162" s="18"/>
      <c r="L162" s="18"/>
      <c r="M162" s="18"/>
      <c r="N162" s="18"/>
      <c r="O162" s="19"/>
      <c r="P162" s="20"/>
      <c r="Q162" s="18"/>
      <c r="R162" s="21"/>
      <c r="S162" s="21"/>
      <c r="T162" s="21"/>
      <c r="U162" s="21"/>
      <c r="V162" s="21"/>
      <c r="W162" s="21"/>
      <c r="X162" s="21"/>
      <c r="Y162" s="19"/>
      <c r="Z162" s="13"/>
      <c r="AA162" s="13"/>
      <c r="AB162" s="13"/>
      <c r="AC162" s="13"/>
      <c r="AD162" s="13"/>
    </row>
    <row r="163" spans="2:43" s="14" customFormat="1" x14ac:dyDescent="0.2">
      <c r="B163" s="9"/>
      <c r="C163" s="24"/>
      <c r="D163" s="25"/>
      <c r="E163" s="16"/>
      <c r="F163" s="17"/>
      <c r="G163" s="17"/>
      <c r="H163" s="17"/>
      <c r="I163" s="26"/>
      <c r="J163" s="26"/>
      <c r="K163" s="18"/>
      <c r="L163" s="18"/>
      <c r="M163" s="18"/>
      <c r="N163" s="18"/>
      <c r="O163" s="19"/>
      <c r="P163" s="20"/>
      <c r="Q163" s="18"/>
      <c r="R163" s="21"/>
      <c r="S163" s="21"/>
      <c r="T163" s="21"/>
      <c r="U163" s="21"/>
      <c r="V163" s="21"/>
      <c r="W163" s="21"/>
      <c r="X163" s="21"/>
      <c r="Y163" s="19"/>
      <c r="Z163" s="13"/>
      <c r="AA163" s="13"/>
      <c r="AB163" s="13"/>
      <c r="AC163" s="13"/>
      <c r="AD163" s="13"/>
    </row>
    <row r="164" spans="2:43" s="14" customFormat="1" x14ac:dyDescent="0.2">
      <c r="B164" s="9"/>
      <c r="C164" s="24"/>
      <c r="D164" s="13"/>
      <c r="E164" s="16"/>
      <c r="F164" s="17"/>
      <c r="G164" s="17"/>
      <c r="H164" s="17"/>
      <c r="I164" s="13"/>
      <c r="J164" s="13"/>
      <c r="K164" s="13"/>
      <c r="L164" s="13"/>
      <c r="M164" s="18"/>
      <c r="N164" s="18"/>
      <c r="O164" s="19"/>
      <c r="P164" s="20"/>
      <c r="Q164" s="18"/>
      <c r="R164" s="21"/>
      <c r="S164" s="21"/>
      <c r="T164" s="21"/>
      <c r="U164" s="21"/>
      <c r="V164" s="21"/>
      <c r="W164" s="21"/>
      <c r="X164" s="21"/>
      <c r="Y164" s="19"/>
      <c r="Z164" s="13"/>
      <c r="AA164" s="13"/>
      <c r="AB164" s="13"/>
      <c r="AC164" s="13"/>
      <c r="AD164" s="13"/>
    </row>
    <row r="165" spans="2:43" s="14" customFormat="1" x14ac:dyDescent="0.2">
      <c r="B165" s="9"/>
      <c r="C165" s="24"/>
      <c r="D165" s="23"/>
      <c r="E165" s="16"/>
      <c r="F165" s="17"/>
      <c r="G165" s="17"/>
      <c r="H165" s="17"/>
      <c r="I165" s="24"/>
      <c r="J165" s="24"/>
      <c r="K165" s="24"/>
      <c r="L165" s="24"/>
      <c r="M165" s="18"/>
      <c r="N165" s="18"/>
      <c r="O165" s="19"/>
      <c r="P165" s="20"/>
      <c r="Q165" s="18"/>
      <c r="R165" s="21"/>
      <c r="S165" s="21"/>
      <c r="T165" s="21"/>
      <c r="U165" s="21"/>
      <c r="V165" s="21"/>
      <c r="W165" s="21"/>
      <c r="X165" s="21"/>
      <c r="Y165" s="19"/>
      <c r="Z165" s="27"/>
      <c r="AA165" s="23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8"/>
    </row>
    <row r="166" spans="2:43" s="14" customFormat="1" x14ac:dyDescent="0.2">
      <c r="B166" s="9"/>
      <c r="C166" s="24"/>
      <c r="D166" s="25"/>
      <c r="E166" s="16"/>
      <c r="F166" s="17"/>
      <c r="G166" s="17"/>
      <c r="H166" s="17"/>
      <c r="I166" s="26"/>
      <c r="J166" s="26"/>
      <c r="K166" s="18"/>
      <c r="L166" s="18"/>
      <c r="M166" s="18"/>
      <c r="N166" s="18"/>
      <c r="O166" s="19"/>
      <c r="P166" s="20"/>
      <c r="Q166" s="18"/>
      <c r="R166" s="21"/>
      <c r="S166" s="21"/>
      <c r="T166" s="21"/>
      <c r="U166" s="21"/>
      <c r="V166" s="21"/>
      <c r="W166" s="21"/>
      <c r="X166" s="21"/>
      <c r="Y166" s="19"/>
      <c r="Z166" s="27"/>
      <c r="AA166" s="25"/>
      <c r="AB166" s="16"/>
      <c r="AC166" s="17"/>
      <c r="AD166" s="17"/>
      <c r="AE166" s="26"/>
      <c r="AF166" s="26"/>
      <c r="AG166" s="18"/>
      <c r="AH166" s="18"/>
      <c r="AI166" s="18"/>
      <c r="AJ166" s="18"/>
      <c r="AK166" s="18"/>
      <c r="AL166" s="21"/>
      <c r="AM166" s="21"/>
      <c r="AN166" s="21"/>
      <c r="AO166" s="21"/>
      <c r="AP166" s="19"/>
      <c r="AQ166" s="29"/>
    </row>
    <row r="167" spans="2:43" s="14" customFormat="1" x14ac:dyDescent="0.2">
      <c r="B167" s="9"/>
      <c r="C167" s="24"/>
      <c r="D167" s="25"/>
      <c r="E167" s="16"/>
      <c r="F167" s="17"/>
      <c r="G167" s="17"/>
      <c r="H167" s="17"/>
      <c r="I167" s="26"/>
      <c r="J167" s="26"/>
      <c r="K167" s="18"/>
      <c r="L167" s="18"/>
      <c r="M167" s="18"/>
      <c r="N167" s="18"/>
      <c r="O167" s="19"/>
      <c r="P167" s="20"/>
      <c r="Q167" s="18"/>
      <c r="R167" s="21"/>
      <c r="S167" s="21"/>
      <c r="T167" s="21"/>
      <c r="U167" s="21"/>
      <c r="V167" s="21"/>
      <c r="W167" s="21"/>
      <c r="X167" s="21"/>
      <c r="Y167" s="19"/>
      <c r="Z167" s="27"/>
      <c r="AA167" s="25"/>
      <c r="AB167" s="16"/>
      <c r="AC167" s="17"/>
      <c r="AD167" s="19"/>
      <c r="AE167" s="26"/>
      <c r="AF167" s="26"/>
      <c r="AG167" s="18"/>
      <c r="AH167" s="18"/>
      <c r="AI167" s="18"/>
      <c r="AJ167" s="18"/>
      <c r="AK167" s="18"/>
      <c r="AL167" s="21"/>
      <c r="AM167" s="21"/>
      <c r="AN167" s="21"/>
      <c r="AO167" s="21"/>
      <c r="AP167" s="19"/>
      <c r="AQ167" s="29"/>
    </row>
    <row r="168" spans="2:43" s="14" customFormat="1" x14ac:dyDescent="0.2">
      <c r="B168" s="9"/>
      <c r="C168" s="24"/>
      <c r="D168" s="25"/>
      <c r="E168" s="16"/>
      <c r="F168" s="17"/>
      <c r="G168" s="17"/>
      <c r="H168" s="17"/>
      <c r="I168" s="26"/>
      <c r="J168" s="26"/>
      <c r="K168" s="18"/>
      <c r="L168" s="18"/>
      <c r="M168" s="18"/>
      <c r="N168" s="18"/>
      <c r="O168" s="19"/>
      <c r="P168" s="20"/>
      <c r="Q168" s="18"/>
      <c r="R168" s="21"/>
      <c r="S168" s="21"/>
      <c r="T168" s="21"/>
      <c r="U168" s="21"/>
      <c r="V168" s="21"/>
      <c r="W168" s="21"/>
      <c r="X168" s="21"/>
      <c r="Y168" s="19"/>
      <c r="Z168" s="27"/>
      <c r="AA168" s="25"/>
      <c r="AB168" s="16"/>
      <c r="AC168" s="17"/>
      <c r="AD168" s="19"/>
      <c r="AE168" s="26"/>
      <c r="AF168" s="26"/>
      <c r="AG168" s="18"/>
      <c r="AH168" s="18"/>
      <c r="AI168" s="18"/>
      <c r="AJ168" s="18"/>
      <c r="AK168" s="18"/>
      <c r="AL168" s="21"/>
      <c r="AM168" s="21"/>
      <c r="AN168" s="21"/>
      <c r="AO168" s="21"/>
      <c r="AP168" s="19"/>
      <c r="AQ168" s="29"/>
    </row>
    <row r="169" spans="2:43" s="14" customFormat="1" x14ac:dyDescent="0.2">
      <c r="B169" s="9"/>
      <c r="C169" s="24"/>
      <c r="D169" s="25"/>
      <c r="E169" s="16"/>
      <c r="F169" s="17"/>
      <c r="G169" s="17"/>
      <c r="H169" s="17"/>
      <c r="I169" s="26"/>
      <c r="J169" s="26"/>
      <c r="K169" s="18"/>
      <c r="L169" s="18"/>
      <c r="M169" s="18"/>
      <c r="N169" s="18"/>
      <c r="O169" s="19"/>
      <c r="P169" s="20"/>
      <c r="Q169" s="18"/>
      <c r="R169" s="21"/>
      <c r="S169" s="21"/>
      <c r="T169" s="21"/>
      <c r="U169" s="21"/>
      <c r="V169" s="21"/>
      <c r="W169" s="21"/>
      <c r="X169" s="21"/>
      <c r="Y169" s="19"/>
      <c r="Z169" s="27"/>
      <c r="AA169" s="25"/>
      <c r="AB169" s="16"/>
      <c r="AC169" s="17"/>
      <c r="AD169" s="19"/>
      <c r="AE169" s="26"/>
      <c r="AF169" s="26"/>
      <c r="AG169" s="18"/>
      <c r="AH169" s="18"/>
      <c r="AI169" s="18"/>
      <c r="AJ169" s="18"/>
      <c r="AK169" s="18"/>
      <c r="AL169" s="21"/>
      <c r="AM169" s="21"/>
      <c r="AN169" s="21"/>
      <c r="AO169" s="21"/>
      <c r="AP169" s="19"/>
      <c r="AQ169" s="29"/>
    </row>
    <row r="170" spans="2:43" s="14" customFormat="1" x14ac:dyDescent="0.2">
      <c r="B170" s="9"/>
      <c r="C170" s="24"/>
      <c r="D170" s="25"/>
      <c r="E170" s="16"/>
      <c r="F170" s="17"/>
      <c r="G170" s="17"/>
      <c r="H170" s="17"/>
      <c r="I170" s="26"/>
      <c r="J170" s="26"/>
      <c r="K170" s="18"/>
      <c r="L170" s="18"/>
      <c r="M170" s="18"/>
      <c r="N170" s="18"/>
      <c r="O170" s="19"/>
      <c r="P170" s="20"/>
      <c r="Q170" s="18"/>
      <c r="R170" s="21"/>
      <c r="S170" s="21"/>
      <c r="T170" s="21"/>
      <c r="U170" s="21"/>
      <c r="V170" s="21"/>
      <c r="W170" s="21"/>
      <c r="X170" s="21"/>
      <c r="Y170" s="19"/>
      <c r="Z170" s="27"/>
      <c r="AA170" s="25"/>
      <c r="AB170" s="16"/>
      <c r="AC170" s="17"/>
      <c r="AD170" s="19"/>
      <c r="AE170" s="26"/>
      <c r="AF170" s="26"/>
      <c r="AG170" s="18"/>
      <c r="AH170" s="18"/>
      <c r="AI170" s="18"/>
      <c r="AJ170" s="18"/>
      <c r="AK170" s="18"/>
      <c r="AL170" s="21"/>
      <c r="AM170" s="21"/>
      <c r="AN170" s="21"/>
      <c r="AO170" s="21"/>
      <c r="AP170" s="19"/>
      <c r="AQ170" s="29"/>
    </row>
    <row r="171" spans="2:43" s="14" customFormat="1" x14ac:dyDescent="0.2">
      <c r="B171" s="9"/>
      <c r="C171" s="24"/>
      <c r="D171" s="25"/>
      <c r="E171" s="16"/>
      <c r="F171" s="17"/>
      <c r="G171" s="17"/>
      <c r="H171" s="17"/>
      <c r="I171" s="26"/>
      <c r="J171" s="26"/>
      <c r="K171" s="18"/>
      <c r="L171" s="18"/>
      <c r="M171" s="18"/>
      <c r="N171" s="18"/>
      <c r="O171" s="19"/>
      <c r="P171" s="20"/>
      <c r="Q171" s="18"/>
      <c r="R171" s="21"/>
      <c r="S171" s="21"/>
      <c r="T171" s="21"/>
      <c r="U171" s="21"/>
      <c r="V171" s="21"/>
      <c r="W171" s="21"/>
      <c r="X171" s="21"/>
      <c r="Y171" s="19"/>
      <c r="Z171" s="27"/>
      <c r="AA171" s="25"/>
      <c r="AB171" s="16"/>
      <c r="AC171" s="17"/>
      <c r="AD171" s="19"/>
      <c r="AE171" s="26"/>
      <c r="AF171" s="26"/>
      <c r="AG171" s="18"/>
      <c r="AH171" s="18"/>
      <c r="AI171" s="18"/>
      <c r="AJ171" s="18"/>
      <c r="AK171" s="18"/>
      <c r="AL171" s="21"/>
      <c r="AM171" s="21"/>
      <c r="AN171" s="21"/>
      <c r="AO171" s="21"/>
      <c r="AP171" s="19"/>
      <c r="AQ171" s="29"/>
    </row>
    <row r="172" spans="2:43" s="14" customFormat="1" x14ac:dyDescent="0.2">
      <c r="B172" s="9"/>
      <c r="C172" s="24"/>
      <c r="D172" s="25"/>
      <c r="E172" s="16"/>
      <c r="F172" s="17"/>
      <c r="G172" s="17"/>
      <c r="H172" s="17"/>
      <c r="I172" s="26"/>
      <c r="J172" s="26"/>
      <c r="K172" s="18"/>
      <c r="L172" s="18"/>
      <c r="M172" s="18"/>
      <c r="N172" s="18"/>
      <c r="O172" s="19"/>
      <c r="P172" s="20"/>
      <c r="Q172" s="18"/>
      <c r="R172" s="21"/>
      <c r="S172" s="21"/>
      <c r="T172" s="21"/>
      <c r="U172" s="21"/>
      <c r="V172" s="21"/>
      <c r="W172" s="21"/>
      <c r="X172" s="21"/>
      <c r="Y172" s="19"/>
      <c r="Z172" s="27"/>
      <c r="AA172" s="25"/>
      <c r="AB172" s="16"/>
      <c r="AC172" s="17"/>
      <c r="AD172" s="19"/>
      <c r="AE172" s="26"/>
      <c r="AF172" s="26"/>
      <c r="AG172" s="18"/>
      <c r="AH172" s="18"/>
      <c r="AI172" s="18"/>
      <c r="AJ172" s="18"/>
      <c r="AK172" s="18"/>
      <c r="AL172" s="21"/>
      <c r="AM172" s="21"/>
      <c r="AN172" s="21"/>
      <c r="AO172" s="21"/>
      <c r="AP172" s="19"/>
      <c r="AQ172" s="29"/>
    </row>
    <row r="173" spans="2:43" s="14" customFormat="1" x14ac:dyDescent="0.2">
      <c r="B173" s="9"/>
      <c r="C173" s="24"/>
      <c r="D173" s="25"/>
      <c r="E173" s="16"/>
      <c r="F173" s="17"/>
      <c r="G173" s="17"/>
      <c r="H173" s="17"/>
      <c r="I173" s="26"/>
      <c r="J173" s="26"/>
      <c r="K173" s="18"/>
      <c r="L173" s="18"/>
      <c r="M173" s="18"/>
      <c r="N173" s="18"/>
      <c r="O173" s="19"/>
      <c r="P173" s="20"/>
      <c r="Q173" s="18"/>
      <c r="R173" s="21"/>
      <c r="S173" s="21"/>
      <c r="T173" s="21"/>
      <c r="U173" s="21"/>
      <c r="V173" s="21"/>
      <c r="W173" s="21"/>
      <c r="X173" s="21"/>
      <c r="Y173" s="19"/>
      <c r="Z173" s="27"/>
      <c r="AA173" s="25"/>
      <c r="AB173" s="16"/>
      <c r="AC173" s="17"/>
      <c r="AD173" s="19"/>
      <c r="AE173" s="26"/>
      <c r="AF173" s="26"/>
      <c r="AG173" s="18"/>
      <c r="AH173" s="18"/>
      <c r="AI173" s="18"/>
      <c r="AJ173" s="18"/>
      <c r="AK173" s="18"/>
      <c r="AL173" s="21"/>
      <c r="AM173" s="21"/>
      <c r="AN173" s="21"/>
      <c r="AO173" s="21"/>
      <c r="AP173" s="19"/>
      <c r="AQ173" s="29"/>
    </row>
    <row r="174" spans="2:43" s="14" customFormat="1" x14ac:dyDescent="0.2">
      <c r="B174" s="9"/>
      <c r="C174" s="24"/>
      <c r="D174" s="25"/>
      <c r="E174" s="16"/>
      <c r="F174" s="17"/>
      <c r="G174" s="17"/>
      <c r="H174" s="17"/>
      <c r="I174" s="26"/>
      <c r="J174" s="26"/>
      <c r="K174" s="18"/>
      <c r="L174" s="18"/>
      <c r="M174" s="18"/>
      <c r="N174" s="18"/>
      <c r="O174" s="19"/>
      <c r="P174" s="20"/>
      <c r="Q174" s="18"/>
      <c r="R174" s="21"/>
      <c r="S174" s="21"/>
      <c r="T174" s="21"/>
      <c r="U174" s="21"/>
      <c r="V174" s="21"/>
      <c r="W174" s="21"/>
      <c r="X174" s="21"/>
      <c r="Y174" s="19"/>
      <c r="Z174" s="27"/>
      <c r="AA174" s="25"/>
      <c r="AB174" s="16"/>
      <c r="AC174" s="17"/>
      <c r="AD174" s="19"/>
      <c r="AE174" s="26"/>
      <c r="AF174" s="26"/>
      <c r="AG174" s="18"/>
      <c r="AH174" s="18"/>
      <c r="AI174" s="18"/>
      <c r="AJ174" s="18"/>
      <c r="AK174" s="18"/>
      <c r="AL174" s="21"/>
      <c r="AM174" s="21"/>
      <c r="AN174" s="21"/>
      <c r="AO174" s="21"/>
      <c r="AP174" s="19"/>
      <c r="AQ174" s="29"/>
    </row>
    <row r="175" spans="2:43" s="14" customFormat="1" x14ac:dyDescent="0.2">
      <c r="B175" s="9"/>
      <c r="C175" s="24"/>
      <c r="D175" s="25"/>
      <c r="E175" s="16"/>
      <c r="F175" s="17"/>
      <c r="G175" s="17"/>
      <c r="H175" s="17"/>
      <c r="I175" s="26"/>
      <c r="J175" s="26"/>
      <c r="K175" s="18"/>
      <c r="L175" s="18"/>
      <c r="M175" s="18"/>
      <c r="N175" s="18"/>
      <c r="O175" s="19"/>
      <c r="P175" s="20"/>
      <c r="Q175" s="18"/>
      <c r="R175" s="21"/>
      <c r="S175" s="21"/>
      <c r="T175" s="21"/>
      <c r="U175" s="21"/>
      <c r="V175" s="21"/>
      <c r="W175" s="21"/>
      <c r="X175" s="21"/>
      <c r="Y175" s="19"/>
      <c r="Z175" s="27"/>
      <c r="AA175" s="25"/>
      <c r="AB175" s="16"/>
      <c r="AC175" s="17"/>
      <c r="AD175" s="19"/>
      <c r="AE175" s="26"/>
      <c r="AF175" s="26"/>
      <c r="AG175" s="18"/>
      <c r="AH175" s="18"/>
      <c r="AI175" s="18"/>
      <c r="AJ175" s="18"/>
      <c r="AK175" s="18"/>
      <c r="AL175" s="21"/>
      <c r="AM175" s="21"/>
      <c r="AN175" s="21"/>
      <c r="AO175" s="21"/>
      <c r="AP175" s="19"/>
      <c r="AQ175" s="29"/>
    </row>
    <row r="176" spans="2:43" s="14" customFormat="1" x14ac:dyDescent="0.2">
      <c r="B176" s="9"/>
      <c r="C176" s="24"/>
      <c r="D176" s="25"/>
      <c r="E176" s="16"/>
      <c r="F176" s="17"/>
      <c r="G176" s="17"/>
      <c r="H176" s="17"/>
      <c r="I176" s="26"/>
      <c r="J176" s="26"/>
      <c r="K176" s="18"/>
      <c r="L176" s="18"/>
      <c r="M176" s="18"/>
      <c r="N176" s="18"/>
      <c r="O176" s="19"/>
      <c r="P176" s="20"/>
      <c r="Q176" s="18"/>
      <c r="R176" s="21"/>
      <c r="S176" s="21"/>
      <c r="T176" s="21"/>
      <c r="U176" s="21"/>
      <c r="V176" s="21"/>
      <c r="W176" s="21"/>
      <c r="X176" s="21"/>
      <c r="Y176" s="19"/>
      <c r="Z176" s="27"/>
      <c r="AA176" s="25"/>
      <c r="AB176" s="16"/>
      <c r="AC176" s="17"/>
      <c r="AD176" s="19"/>
      <c r="AE176" s="26"/>
      <c r="AF176" s="26"/>
      <c r="AG176" s="18"/>
      <c r="AH176" s="18"/>
      <c r="AI176" s="18"/>
      <c r="AJ176" s="18"/>
      <c r="AK176" s="18"/>
      <c r="AL176" s="21"/>
      <c r="AM176" s="21"/>
      <c r="AN176" s="21"/>
      <c r="AO176" s="21"/>
      <c r="AP176" s="19"/>
      <c r="AQ176" s="29"/>
    </row>
    <row r="177" spans="2:43" s="14" customFormat="1" x14ac:dyDescent="0.2">
      <c r="B177" s="9"/>
      <c r="C177" s="24"/>
      <c r="D177" s="25"/>
      <c r="E177" s="16"/>
      <c r="F177" s="17"/>
      <c r="G177" s="17"/>
      <c r="H177" s="17"/>
      <c r="I177" s="26"/>
      <c r="J177" s="26"/>
      <c r="K177" s="18"/>
      <c r="L177" s="18"/>
      <c r="M177" s="18"/>
      <c r="N177" s="18"/>
      <c r="O177" s="19"/>
      <c r="P177" s="20"/>
      <c r="Q177" s="18"/>
      <c r="R177" s="21"/>
      <c r="S177" s="21"/>
      <c r="T177" s="21"/>
      <c r="U177" s="21"/>
      <c r="V177" s="21"/>
      <c r="W177" s="21"/>
      <c r="X177" s="21"/>
      <c r="Y177" s="19"/>
      <c r="Z177" s="27"/>
      <c r="AA177" s="25"/>
      <c r="AB177" s="16"/>
      <c r="AC177" s="17"/>
      <c r="AD177" s="19"/>
      <c r="AE177" s="26"/>
      <c r="AF177" s="26"/>
      <c r="AG177" s="18"/>
      <c r="AH177" s="18"/>
      <c r="AI177" s="18"/>
      <c r="AJ177" s="18"/>
      <c r="AK177" s="18"/>
      <c r="AL177" s="21"/>
      <c r="AM177" s="21"/>
      <c r="AN177" s="21"/>
      <c r="AO177" s="21"/>
      <c r="AP177" s="19"/>
      <c r="AQ177" s="29"/>
    </row>
    <row r="178" spans="2:43" s="14" customFormat="1" x14ac:dyDescent="0.2">
      <c r="B178" s="9"/>
      <c r="C178" s="24"/>
      <c r="D178" s="25"/>
      <c r="E178" s="16"/>
      <c r="F178" s="17"/>
      <c r="G178" s="17"/>
      <c r="H178" s="17"/>
      <c r="I178" s="26"/>
      <c r="J178" s="26"/>
      <c r="K178" s="18"/>
      <c r="L178" s="18"/>
      <c r="M178" s="18"/>
      <c r="N178" s="18"/>
      <c r="O178" s="19"/>
      <c r="P178" s="20"/>
      <c r="Q178" s="18"/>
      <c r="R178" s="21"/>
      <c r="S178" s="21"/>
      <c r="T178" s="21"/>
      <c r="U178" s="21"/>
      <c r="V178" s="21"/>
      <c r="W178" s="21"/>
      <c r="X178" s="21"/>
      <c r="Y178" s="19"/>
      <c r="Z178" s="27"/>
      <c r="AA178" s="25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28"/>
    </row>
    <row r="179" spans="2:43" s="14" customFormat="1" x14ac:dyDescent="0.2">
      <c r="B179" s="9"/>
      <c r="C179" s="24"/>
      <c r="D179" s="25"/>
      <c r="E179" s="16"/>
      <c r="F179" s="17"/>
      <c r="G179" s="17"/>
      <c r="H179" s="17"/>
      <c r="I179" s="13"/>
      <c r="J179" s="13"/>
      <c r="K179" s="13"/>
      <c r="L179" s="13"/>
      <c r="M179" s="18"/>
      <c r="N179" s="18"/>
      <c r="O179" s="19"/>
      <c r="P179" s="20"/>
      <c r="Q179" s="18"/>
      <c r="R179" s="21"/>
      <c r="S179" s="21"/>
      <c r="T179" s="21"/>
      <c r="U179" s="21"/>
      <c r="V179" s="21"/>
      <c r="W179" s="21"/>
      <c r="X179" s="21"/>
      <c r="Y179" s="19"/>
      <c r="Z179" s="27"/>
      <c r="AA179" s="25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28"/>
    </row>
    <row r="180" spans="2:43" s="14" customFormat="1" x14ac:dyDescent="0.2">
      <c r="B180" s="9"/>
      <c r="C180" s="24"/>
      <c r="D180" s="13"/>
      <c r="E180" s="16"/>
      <c r="F180" s="17"/>
      <c r="G180" s="17"/>
      <c r="H180" s="17"/>
      <c r="I180" s="13"/>
      <c r="J180" s="13"/>
      <c r="K180" s="13"/>
      <c r="L180" s="13"/>
      <c r="M180" s="18"/>
      <c r="N180" s="18"/>
      <c r="O180" s="19"/>
      <c r="P180" s="20"/>
      <c r="Q180" s="18"/>
      <c r="R180" s="21"/>
      <c r="S180" s="21"/>
      <c r="T180" s="21"/>
      <c r="U180" s="21"/>
      <c r="V180" s="21"/>
      <c r="W180" s="21"/>
      <c r="X180" s="21"/>
      <c r="Y180" s="19"/>
      <c r="Z180" s="13"/>
      <c r="AA180" s="13"/>
      <c r="AB180" s="13"/>
      <c r="AC180" s="13"/>
      <c r="AD180" s="13"/>
    </row>
    <row r="181" spans="2:43" s="14" customFormat="1" x14ac:dyDescent="0.2">
      <c r="B181" s="9"/>
      <c r="C181" s="24"/>
      <c r="D181" s="23"/>
      <c r="E181" s="16"/>
      <c r="F181" s="17"/>
      <c r="G181" s="17"/>
      <c r="H181" s="17"/>
      <c r="I181" s="24"/>
      <c r="J181" s="24"/>
      <c r="K181" s="24"/>
      <c r="L181" s="24"/>
      <c r="M181" s="18"/>
      <c r="N181" s="18"/>
      <c r="O181" s="19"/>
      <c r="P181" s="20"/>
      <c r="Q181" s="18"/>
      <c r="R181" s="21"/>
      <c r="S181" s="21"/>
      <c r="T181" s="21"/>
      <c r="U181" s="21"/>
      <c r="V181" s="21"/>
      <c r="W181" s="21"/>
      <c r="X181" s="21"/>
      <c r="Y181" s="19"/>
      <c r="Z181" s="23"/>
      <c r="AA181" s="24"/>
      <c r="AB181" s="24"/>
      <c r="AC181" s="24"/>
      <c r="AD181" s="24"/>
    </row>
    <row r="182" spans="2:43" s="14" customFormat="1" x14ac:dyDescent="0.2">
      <c r="B182" s="9"/>
      <c r="C182" s="24"/>
      <c r="D182" s="25"/>
      <c r="E182" s="16"/>
      <c r="F182" s="17"/>
      <c r="G182" s="17"/>
      <c r="H182" s="17"/>
      <c r="I182" s="26"/>
      <c r="J182" s="26"/>
      <c r="K182" s="18"/>
      <c r="L182" s="18"/>
      <c r="M182" s="18"/>
      <c r="N182" s="18"/>
      <c r="O182" s="19"/>
      <c r="P182" s="20"/>
      <c r="Q182" s="18"/>
      <c r="R182" s="21"/>
      <c r="S182" s="21"/>
      <c r="T182" s="21"/>
      <c r="U182" s="21"/>
      <c r="V182" s="21"/>
      <c r="W182" s="21"/>
      <c r="X182" s="21"/>
      <c r="Y182" s="19"/>
      <c r="Z182" s="25"/>
      <c r="AA182" s="16"/>
      <c r="AB182" s="17"/>
      <c r="AC182" s="17"/>
      <c r="AD182" s="26"/>
    </row>
    <row r="183" spans="2:43" s="14" customFormat="1" x14ac:dyDescent="0.2">
      <c r="B183" s="9"/>
      <c r="C183" s="24"/>
      <c r="D183" s="25"/>
      <c r="E183" s="16"/>
      <c r="F183" s="17"/>
      <c r="G183" s="17"/>
      <c r="H183" s="17"/>
      <c r="I183" s="26"/>
      <c r="J183" s="26"/>
      <c r="K183" s="18"/>
      <c r="L183" s="18"/>
      <c r="M183" s="18"/>
      <c r="N183" s="18"/>
      <c r="O183" s="19"/>
      <c r="P183" s="20"/>
      <c r="Q183" s="18"/>
      <c r="R183" s="21"/>
      <c r="S183" s="21"/>
      <c r="T183" s="21"/>
      <c r="U183" s="21"/>
      <c r="V183" s="21"/>
      <c r="W183" s="21"/>
      <c r="X183" s="21"/>
      <c r="Y183" s="19"/>
      <c r="Z183" s="25"/>
      <c r="AA183" s="16"/>
      <c r="AB183" s="17"/>
      <c r="AC183" s="19"/>
      <c r="AD183" s="13"/>
    </row>
    <row r="184" spans="2:43" s="14" customFormat="1" x14ac:dyDescent="0.2">
      <c r="B184" s="9"/>
      <c r="C184" s="24"/>
      <c r="D184" s="25"/>
      <c r="E184" s="16"/>
      <c r="F184" s="17"/>
      <c r="G184" s="17"/>
      <c r="H184" s="17"/>
      <c r="I184" s="26"/>
      <c r="J184" s="26"/>
      <c r="K184" s="18"/>
      <c r="L184" s="18"/>
      <c r="M184" s="18"/>
      <c r="N184" s="18"/>
      <c r="O184" s="19"/>
      <c r="P184" s="20"/>
      <c r="Q184" s="18"/>
      <c r="R184" s="21"/>
      <c r="S184" s="21"/>
      <c r="T184" s="21"/>
      <c r="U184" s="21"/>
      <c r="V184" s="21"/>
      <c r="W184" s="21"/>
      <c r="X184" s="21"/>
      <c r="Y184" s="19"/>
      <c r="Z184" s="25"/>
      <c r="AA184" s="16"/>
      <c r="AB184" s="17"/>
      <c r="AC184" s="19"/>
      <c r="AD184" s="26"/>
    </row>
    <row r="185" spans="2:43" s="14" customFormat="1" x14ac:dyDescent="0.2">
      <c r="B185" s="9"/>
      <c r="C185" s="24"/>
      <c r="D185" s="25"/>
      <c r="E185" s="16"/>
      <c r="F185" s="17"/>
      <c r="G185" s="17"/>
      <c r="H185" s="17"/>
      <c r="I185" s="26"/>
      <c r="J185" s="26"/>
      <c r="K185" s="18"/>
      <c r="L185" s="18"/>
      <c r="M185" s="18"/>
      <c r="N185" s="18"/>
      <c r="O185" s="19"/>
      <c r="P185" s="20"/>
      <c r="Q185" s="18"/>
      <c r="R185" s="21"/>
      <c r="S185" s="21"/>
      <c r="T185" s="21"/>
      <c r="U185" s="21"/>
      <c r="V185" s="21"/>
      <c r="W185" s="21"/>
      <c r="X185" s="21"/>
      <c r="Y185" s="19"/>
      <c r="Z185" s="25"/>
      <c r="AA185" s="16"/>
      <c r="AB185" s="17"/>
      <c r="AC185" s="19"/>
      <c r="AD185" s="13"/>
    </row>
    <row r="186" spans="2:43" s="14" customFormat="1" x14ac:dyDescent="0.2">
      <c r="B186" s="9"/>
      <c r="C186" s="24"/>
      <c r="D186" s="25"/>
      <c r="E186" s="16"/>
      <c r="F186" s="17"/>
      <c r="G186" s="17"/>
      <c r="H186" s="17"/>
      <c r="I186" s="26"/>
      <c r="J186" s="26"/>
      <c r="K186" s="18"/>
      <c r="L186" s="18"/>
      <c r="M186" s="18"/>
      <c r="N186" s="18"/>
      <c r="O186" s="19"/>
      <c r="P186" s="20"/>
      <c r="Q186" s="18"/>
      <c r="R186" s="21"/>
      <c r="S186" s="21"/>
      <c r="T186" s="21"/>
      <c r="U186" s="21"/>
      <c r="V186" s="21"/>
      <c r="W186" s="21"/>
      <c r="X186" s="21"/>
      <c r="Y186" s="19"/>
      <c r="Z186" s="25"/>
      <c r="AA186" s="16"/>
      <c r="AB186" s="17"/>
      <c r="AC186" s="19"/>
      <c r="AD186" s="13"/>
    </row>
    <row r="187" spans="2:43" s="14" customFormat="1" x14ac:dyDescent="0.2">
      <c r="B187" s="9"/>
      <c r="C187" s="24"/>
      <c r="D187" s="25"/>
      <c r="E187" s="16"/>
      <c r="F187" s="17"/>
      <c r="G187" s="17"/>
      <c r="H187" s="17"/>
      <c r="I187" s="26"/>
      <c r="J187" s="26"/>
      <c r="K187" s="18"/>
      <c r="L187" s="18"/>
      <c r="M187" s="18"/>
      <c r="N187" s="18"/>
      <c r="O187" s="19"/>
      <c r="P187" s="20"/>
      <c r="Q187" s="18"/>
      <c r="R187" s="21"/>
      <c r="S187" s="21"/>
      <c r="T187" s="21"/>
      <c r="U187" s="21"/>
      <c r="V187" s="21"/>
      <c r="W187" s="21"/>
      <c r="X187" s="21"/>
      <c r="Y187" s="19"/>
      <c r="Z187" s="25"/>
      <c r="AA187" s="16"/>
      <c r="AB187" s="17"/>
      <c r="AC187" s="19"/>
      <c r="AD187" s="13"/>
    </row>
    <row r="188" spans="2:43" s="14" customFormat="1" x14ac:dyDescent="0.2">
      <c r="B188" s="9"/>
      <c r="C188" s="24"/>
      <c r="D188" s="25"/>
      <c r="E188" s="16"/>
      <c r="F188" s="17"/>
      <c r="G188" s="17"/>
      <c r="H188" s="17"/>
      <c r="I188" s="26"/>
      <c r="J188" s="26"/>
      <c r="K188" s="18"/>
      <c r="L188" s="18"/>
      <c r="M188" s="18"/>
      <c r="N188" s="18"/>
      <c r="O188" s="19"/>
      <c r="P188" s="20"/>
      <c r="Q188" s="18"/>
      <c r="R188" s="21"/>
      <c r="S188" s="21"/>
      <c r="T188" s="21"/>
      <c r="U188" s="21"/>
      <c r="V188" s="21"/>
      <c r="W188" s="21"/>
      <c r="X188" s="21"/>
      <c r="Y188" s="19"/>
      <c r="Z188" s="25"/>
      <c r="AA188" s="16"/>
      <c r="AB188" s="17"/>
      <c r="AC188" s="19"/>
      <c r="AD188" s="13"/>
    </row>
    <row r="189" spans="2:43" s="14" customFormat="1" x14ac:dyDescent="0.2">
      <c r="B189" s="9"/>
      <c r="C189" s="24"/>
      <c r="D189" s="25"/>
      <c r="E189" s="16"/>
      <c r="F189" s="17"/>
      <c r="G189" s="17"/>
      <c r="H189" s="17"/>
      <c r="I189" s="13"/>
      <c r="J189" s="13"/>
      <c r="K189" s="18"/>
      <c r="L189" s="18"/>
      <c r="M189" s="18"/>
      <c r="N189" s="18"/>
      <c r="O189" s="19"/>
      <c r="P189" s="20"/>
      <c r="Q189" s="18"/>
      <c r="R189" s="21"/>
      <c r="S189" s="21"/>
      <c r="T189" s="21"/>
      <c r="U189" s="21"/>
      <c r="V189" s="21"/>
      <c r="W189" s="21"/>
      <c r="X189" s="21"/>
      <c r="Y189" s="19"/>
      <c r="Z189" s="25"/>
      <c r="AA189" s="16"/>
      <c r="AB189" s="17"/>
      <c r="AC189" s="19"/>
      <c r="AD189" s="13"/>
    </row>
    <row r="190" spans="2:43" s="14" customFormat="1" x14ac:dyDescent="0.2">
      <c r="B190" s="9"/>
      <c r="C190" s="24"/>
      <c r="D190" s="13"/>
      <c r="E190" s="16"/>
      <c r="F190" s="17"/>
      <c r="G190" s="17"/>
      <c r="H190" s="17"/>
      <c r="I190" s="13"/>
      <c r="J190" s="13"/>
      <c r="K190" s="13"/>
      <c r="L190" s="13"/>
      <c r="M190" s="18"/>
      <c r="N190" s="18"/>
      <c r="O190" s="19"/>
      <c r="P190" s="20"/>
      <c r="Q190" s="18"/>
      <c r="R190" s="21"/>
      <c r="S190" s="21"/>
      <c r="T190" s="21"/>
      <c r="U190" s="21"/>
      <c r="V190" s="21"/>
      <c r="W190" s="21"/>
      <c r="X190" s="21"/>
      <c r="Y190" s="19"/>
      <c r="Z190" s="13"/>
      <c r="AA190" s="13"/>
      <c r="AB190" s="13"/>
      <c r="AC190" s="13"/>
      <c r="AD190" s="13"/>
    </row>
    <row r="191" spans="2:43" s="14" customFormat="1" x14ac:dyDescent="0.2">
      <c r="B191" s="9"/>
      <c r="C191" s="24"/>
      <c r="D191" s="23"/>
      <c r="E191" s="16"/>
      <c r="F191" s="17"/>
      <c r="G191" s="17"/>
      <c r="H191" s="17"/>
      <c r="I191" s="24"/>
      <c r="J191" s="24"/>
      <c r="K191" s="24"/>
      <c r="L191" s="24"/>
      <c r="M191" s="18"/>
      <c r="N191" s="18"/>
      <c r="O191" s="19"/>
      <c r="P191" s="20"/>
      <c r="Q191" s="18"/>
      <c r="R191" s="21"/>
      <c r="S191" s="21"/>
      <c r="T191" s="21"/>
      <c r="U191" s="21"/>
      <c r="V191" s="21"/>
      <c r="W191" s="21"/>
      <c r="X191" s="21"/>
      <c r="Y191" s="19"/>
      <c r="Z191" s="13"/>
      <c r="AA191" s="13"/>
      <c r="AB191" s="13"/>
      <c r="AC191" s="13"/>
      <c r="AD191" s="13"/>
    </row>
    <row r="192" spans="2:43" s="14" customFormat="1" x14ac:dyDescent="0.2">
      <c r="B192" s="9"/>
      <c r="C192" s="24"/>
      <c r="D192" s="25"/>
      <c r="E192" s="16"/>
      <c r="F192" s="17"/>
      <c r="G192" s="17"/>
      <c r="H192" s="17"/>
      <c r="I192" s="26"/>
      <c r="J192" s="26"/>
      <c r="K192" s="18"/>
      <c r="L192" s="18"/>
      <c r="M192" s="18"/>
      <c r="N192" s="18"/>
      <c r="O192" s="19"/>
      <c r="P192" s="20"/>
      <c r="Q192" s="18"/>
      <c r="R192" s="21"/>
      <c r="S192" s="21"/>
      <c r="T192" s="21"/>
      <c r="U192" s="21"/>
      <c r="V192" s="21"/>
      <c r="W192" s="21"/>
      <c r="X192" s="21"/>
      <c r="Y192" s="19"/>
      <c r="Z192" s="13"/>
      <c r="AA192" s="13"/>
      <c r="AB192" s="13"/>
      <c r="AC192" s="13"/>
      <c r="AD192" s="13"/>
    </row>
    <row r="193" spans="2:30" s="14" customFormat="1" x14ac:dyDescent="0.2">
      <c r="B193" s="9"/>
      <c r="C193" s="24"/>
      <c r="D193" s="25"/>
      <c r="E193" s="16"/>
      <c r="F193" s="17"/>
      <c r="G193" s="17"/>
      <c r="H193" s="17"/>
      <c r="I193" s="26"/>
      <c r="J193" s="26"/>
      <c r="K193" s="18"/>
      <c r="L193" s="18"/>
      <c r="M193" s="18"/>
      <c r="N193" s="18"/>
      <c r="O193" s="19"/>
      <c r="P193" s="20"/>
      <c r="Q193" s="18"/>
      <c r="R193" s="21"/>
      <c r="S193" s="21"/>
      <c r="T193" s="21"/>
      <c r="U193" s="21"/>
      <c r="V193" s="21"/>
      <c r="W193" s="21"/>
      <c r="X193" s="21"/>
      <c r="Y193" s="19"/>
      <c r="Z193" s="13"/>
      <c r="AA193" s="13"/>
      <c r="AB193" s="13"/>
      <c r="AC193" s="13"/>
      <c r="AD193" s="13"/>
    </row>
    <row r="194" spans="2:30" s="14" customFormat="1" x14ac:dyDescent="0.2">
      <c r="B194" s="9"/>
      <c r="C194" s="24"/>
      <c r="D194" s="25"/>
      <c r="E194" s="16"/>
      <c r="F194" s="17"/>
      <c r="G194" s="17"/>
      <c r="H194" s="17"/>
      <c r="I194" s="26"/>
      <c r="J194" s="26"/>
      <c r="K194" s="18"/>
      <c r="L194" s="18"/>
      <c r="M194" s="18"/>
      <c r="N194" s="18"/>
      <c r="O194" s="19"/>
      <c r="P194" s="20"/>
      <c r="Q194" s="18"/>
      <c r="R194" s="21"/>
      <c r="S194" s="21"/>
      <c r="T194" s="21"/>
      <c r="U194" s="21"/>
      <c r="V194" s="21"/>
      <c r="W194" s="21"/>
      <c r="X194" s="21"/>
      <c r="Y194" s="19"/>
      <c r="Z194" s="13"/>
      <c r="AA194" s="13"/>
      <c r="AB194" s="13"/>
      <c r="AC194" s="13"/>
      <c r="AD194" s="13"/>
    </row>
    <row r="195" spans="2:30" s="14" customFormat="1" x14ac:dyDescent="0.2">
      <c r="B195" s="9"/>
      <c r="C195" s="24"/>
      <c r="D195" s="25"/>
      <c r="E195" s="16"/>
      <c r="F195" s="17"/>
      <c r="G195" s="17"/>
      <c r="H195" s="17"/>
      <c r="I195" s="26"/>
      <c r="J195" s="26"/>
      <c r="K195" s="18"/>
      <c r="L195" s="18"/>
      <c r="M195" s="18"/>
      <c r="N195" s="18"/>
      <c r="O195" s="19"/>
      <c r="P195" s="20"/>
      <c r="Q195" s="18"/>
      <c r="R195" s="21"/>
      <c r="S195" s="21"/>
      <c r="T195" s="21"/>
      <c r="U195" s="21"/>
      <c r="V195" s="21"/>
      <c r="W195" s="21"/>
      <c r="X195" s="21"/>
      <c r="Y195" s="19"/>
      <c r="Z195" s="13"/>
      <c r="AA195" s="13"/>
      <c r="AB195" s="13"/>
      <c r="AC195" s="13"/>
      <c r="AD195" s="13"/>
    </row>
    <row r="196" spans="2:30" s="14" customFormat="1" x14ac:dyDescent="0.2">
      <c r="B196" s="9"/>
      <c r="C196" s="24"/>
      <c r="D196" s="25"/>
      <c r="E196" s="16"/>
      <c r="F196" s="17"/>
      <c r="G196" s="17"/>
      <c r="H196" s="17"/>
      <c r="I196" s="26"/>
      <c r="J196" s="26"/>
      <c r="K196" s="18"/>
      <c r="L196" s="18"/>
      <c r="M196" s="18"/>
      <c r="N196" s="18"/>
      <c r="O196" s="19"/>
      <c r="P196" s="20"/>
      <c r="Q196" s="18"/>
      <c r="R196" s="21"/>
      <c r="S196" s="21"/>
      <c r="T196" s="21"/>
      <c r="U196" s="21"/>
      <c r="V196" s="21"/>
      <c r="W196" s="21"/>
      <c r="X196" s="21"/>
      <c r="Y196" s="19"/>
      <c r="Z196" s="13"/>
      <c r="AA196" s="13"/>
      <c r="AB196" s="13"/>
      <c r="AC196" s="13"/>
      <c r="AD196" s="13"/>
    </row>
    <row r="197" spans="2:30" s="14" customFormat="1" x14ac:dyDescent="0.2">
      <c r="B197" s="9"/>
      <c r="C197" s="24"/>
      <c r="D197" s="25"/>
      <c r="E197" s="16"/>
      <c r="F197" s="17"/>
      <c r="G197" s="17"/>
      <c r="H197" s="17"/>
      <c r="I197" s="26"/>
      <c r="J197" s="26"/>
      <c r="K197" s="18"/>
      <c r="L197" s="18"/>
      <c r="M197" s="18"/>
      <c r="N197" s="18"/>
      <c r="O197" s="19"/>
      <c r="P197" s="20"/>
      <c r="Q197" s="18"/>
      <c r="R197" s="21"/>
      <c r="S197" s="21"/>
      <c r="T197" s="21"/>
      <c r="U197" s="21"/>
      <c r="V197" s="21"/>
      <c r="W197" s="21"/>
      <c r="X197" s="21"/>
      <c r="Y197" s="19"/>
      <c r="Z197" s="13"/>
      <c r="AA197" s="13"/>
      <c r="AB197" s="13"/>
      <c r="AC197" s="13"/>
      <c r="AD197" s="13"/>
    </row>
    <row r="198" spans="2:30" s="14" customFormat="1" x14ac:dyDescent="0.2">
      <c r="B198" s="9"/>
      <c r="C198" s="24"/>
      <c r="D198" s="25"/>
      <c r="E198" s="16"/>
      <c r="F198" s="17"/>
      <c r="G198" s="17"/>
      <c r="H198" s="17"/>
      <c r="I198" s="26"/>
      <c r="J198" s="26"/>
      <c r="K198" s="18"/>
      <c r="L198" s="18"/>
      <c r="M198" s="18"/>
      <c r="N198" s="18"/>
      <c r="O198" s="19"/>
      <c r="P198" s="20"/>
      <c r="Q198" s="18"/>
      <c r="R198" s="21"/>
      <c r="S198" s="21"/>
      <c r="T198" s="21"/>
      <c r="U198" s="21"/>
      <c r="V198" s="21"/>
      <c r="W198" s="21"/>
      <c r="X198" s="21"/>
      <c r="Y198" s="19"/>
      <c r="Z198" s="13"/>
      <c r="AA198" s="13"/>
      <c r="AB198" s="13"/>
      <c r="AC198" s="13"/>
      <c r="AD198" s="13"/>
    </row>
    <row r="199" spans="2:30" s="14" customFormat="1" x14ac:dyDescent="0.2">
      <c r="B199" s="9"/>
      <c r="C199" s="24"/>
      <c r="D199" s="25"/>
      <c r="E199" s="16"/>
      <c r="F199" s="17"/>
      <c r="G199" s="17"/>
      <c r="H199" s="17"/>
      <c r="I199" s="26"/>
      <c r="J199" s="26"/>
      <c r="K199" s="18"/>
      <c r="L199" s="18"/>
      <c r="M199" s="18"/>
      <c r="N199" s="18"/>
      <c r="O199" s="19"/>
      <c r="P199" s="20"/>
      <c r="Q199" s="18"/>
      <c r="R199" s="21"/>
      <c r="S199" s="21"/>
      <c r="T199" s="21"/>
      <c r="U199" s="21"/>
      <c r="V199" s="21"/>
      <c r="W199" s="21"/>
      <c r="X199" s="21"/>
      <c r="Y199" s="19"/>
      <c r="Z199" s="13"/>
      <c r="AA199" s="13"/>
      <c r="AB199" s="13"/>
      <c r="AC199" s="13"/>
      <c r="AD199" s="13"/>
    </row>
    <row r="200" spans="2:30" s="14" customFormat="1" x14ac:dyDescent="0.2">
      <c r="B200" s="9"/>
      <c r="C200" s="24"/>
      <c r="D200" s="25"/>
      <c r="E200" s="16"/>
      <c r="F200" s="17"/>
      <c r="G200" s="17"/>
      <c r="H200" s="17"/>
      <c r="I200" s="26"/>
      <c r="J200" s="26"/>
      <c r="K200" s="18"/>
      <c r="L200" s="18"/>
      <c r="M200" s="18"/>
      <c r="N200" s="18"/>
      <c r="O200" s="19"/>
      <c r="P200" s="20"/>
      <c r="Q200" s="18"/>
      <c r="R200" s="21"/>
      <c r="S200" s="21"/>
      <c r="T200" s="21"/>
      <c r="U200" s="21"/>
      <c r="V200" s="21"/>
      <c r="W200" s="21"/>
      <c r="X200" s="21"/>
      <c r="Y200" s="19"/>
      <c r="Z200" s="13"/>
      <c r="AA200" s="13"/>
      <c r="AB200" s="13"/>
      <c r="AC200" s="13"/>
      <c r="AD200" s="13"/>
    </row>
    <row r="201" spans="2:30" s="14" customFormat="1" x14ac:dyDescent="0.2">
      <c r="B201" s="9"/>
      <c r="C201" s="24"/>
      <c r="D201" s="25"/>
      <c r="E201" s="16"/>
      <c r="F201" s="17"/>
      <c r="G201" s="17"/>
      <c r="H201" s="17"/>
      <c r="I201" s="26"/>
      <c r="J201" s="26"/>
      <c r="K201" s="18"/>
      <c r="L201" s="18"/>
      <c r="M201" s="18"/>
      <c r="N201" s="18"/>
      <c r="O201" s="19"/>
      <c r="P201" s="20"/>
      <c r="Q201" s="18"/>
      <c r="R201" s="21"/>
      <c r="S201" s="21"/>
      <c r="T201" s="21"/>
      <c r="U201" s="21"/>
      <c r="V201" s="21"/>
      <c r="W201" s="21"/>
      <c r="X201" s="21"/>
      <c r="Y201" s="19"/>
      <c r="Z201" s="13"/>
      <c r="AA201" s="13"/>
      <c r="AB201" s="13"/>
      <c r="AC201" s="13"/>
      <c r="AD201" s="13"/>
    </row>
    <row r="202" spans="2:30" s="14" customFormat="1" x14ac:dyDescent="0.2">
      <c r="B202" s="9"/>
      <c r="C202" s="24"/>
      <c r="D202" s="25"/>
      <c r="E202" s="16"/>
      <c r="F202" s="17"/>
      <c r="G202" s="17"/>
      <c r="H202" s="17"/>
      <c r="I202" s="26"/>
      <c r="J202" s="26"/>
      <c r="K202" s="18"/>
      <c r="L202" s="18"/>
      <c r="M202" s="18"/>
      <c r="N202" s="18"/>
      <c r="O202" s="19"/>
      <c r="P202" s="20"/>
      <c r="Q202" s="18"/>
      <c r="R202" s="21"/>
      <c r="S202" s="21"/>
      <c r="T202" s="21"/>
      <c r="U202" s="21"/>
      <c r="V202" s="21"/>
      <c r="W202" s="21"/>
      <c r="X202" s="21"/>
      <c r="Y202" s="19"/>
      <c r="Z202" s="13"/>
      <c r="AA202" s="13"/>
      <c r="AB202" s="13"/>
      <c r="AC202" s="13"/>
      <c r="AD202" s="13"/>
    </row>
    <row r="203" spans="2:30" s="14" customFormat="1" x14ac:dyDescent="0.2">
      <c r="B203" s="9"/>
      <c r="C203" s="24"/>
      <c r="D203" s="13"/>
      <c r="E203" s="16"/>
      <c r="F203" s="17"/>
      <c r="G203" s="17"/>
      <c r="H203" s="17"/>
      <c r="I203" s="13"/>
      <c r="J203" s="13"/>
      <c r="K203" s="13"/>
      <c r="L203" s="13"/>
      <c r="M203" s="18"/>
      <c r="N203" s="18"/>
      <c r="O203" s="19"/>
      <c r="P203" s="20"/>
      <c r="Q203" s="18"/>
      <c r="R203" s="21"/>
      <c r="S203" s="21"/>
      <c r="T203" s="21"/>
      <c r="U203" s="21"/>
      <c r="V203" s="21"/>
      <c r="W203" s="21"/>
      <c r="X203" s="21"/>
      <c r="Y203" s="19"/>
      <c r="Z203" s="13"/>
      <c r="AA203" s="13"/>
      <c r="AB203" s="13"/>
      <c r="AC203" s="13"/>
      <c r="AD203" s="13"/>
    </row>
    <row r="204" spans="2:30" s="14" customFormat="1" x14ac:dyDescent="0.2">
      <c r="B204" s="9"/>
      <c r="C204" s="24"/>
      <c r="D204" s="13"/>
      <c r="E204" s="16"/>
      <c r="F204" s="17"/>
      <c r="G204" s="17"/>
      <c r="H204" s="17"/>
      <c r="I204" s="13"/>
      <c r="J204" s="13"/>
      <c r="K204" s="13"/>
      <c r="L204" s="13"/>
      <c r="M204" s="18"/>
      <c r="N204" s="18"/>
      <c r="O204" s="19"/>
      <c r="P204" s="20"/>
      <c r="Q204" s="18"/>
      <c r="R204" s="21"/>
      <c r="S204" s="21"/>
      <c r="T204" s="21"/>
      <c r="U204" s="21"/>
      <c r="V204" s="21"/>
      <c r="W204" s="21"/>
      <c r="X204" s="21"/>
      <c r="Y204" s="19"/>
      <c r="Z204" s="13"/>
      <c r="AA204" s="13"/>
      <c r="AB204" s="13"/>
      <c r="AC204" s="13"/>
      <c r="AD204" s="13"/>
    </row>
    <row r="205" spans="2:30" s="14" customFormat="1" ht="15" x14ac:dyDescent="0.25">
      <c r="B205" s="9"/>
      <c r="C205" s="15"/>
      <c r="D205" s="25"/>
      <c r="E205" s="16"/>
      <c r="F205" s="17"/>
      <c r="G205" s="17"/>
      <c r="H205" s="17"/>
      <c r="I205" s="26"/>
      <c r="J205" s="18"/>
      <c r="K205" s="18"/>
      <c r="L205" s="18"/>
      <c r="M205" s="18"/>
      <c r="N205" s="18"/>
      <c r="O205" s="19"/>
      <c r="P205" s="20"/>
      <c r="Q205" s="18"/>
      <c r="R205" s="21"/>
      <c r="S205" s="21"/>
      <c r="T205" s="21"/>
      <c r="U205" s="21"/>
      <c r="V205" s="21"/>
      <c r="W205" s="21"/>
      <c r="X205" s="21"/>
      <c r="Y205" s="19"/>
      <c r="Z205" s="13"/>
      <c r="AA205" s="13"/>
      <c r="AB205" s="13"/>
      <c r="AC205" s="13"/>
      <c r="AD205" s="13"/>
    </row>
    <row r="206" spans="2:30" s="14" customFormat="1" x14ac:dyDescent="0.2">
      <c r="B206" s="9"/>
      <c r="C206" s="24"/>
      <c r="D206" s="23"/>
      <c r="E206" s="16"/>
      <c r="F206" s="17"/>
      <c r="G206" s="17"/>
      <c r="H206" s="17"/>
      <c r="I206" s="24"/>
      <c r="J206" s="24"/>
      <c r="K206" s="24"/>
      <c r="L206" s="24"/>
      <c r="M206" s="18"/>
      <c r="N206" s="18"/>
      <c r="O206" s="19"/>
      <c r="P206" s="20"/>
      <c r="Q206" s="18"/>
      <c r="R206" s="21"/>
      <c r="S206" s="21"/>
      <c r="T206" s="21"/>
      <c r="U206" s="21"/>
      <c r="V206" s="21"/>
      <c r="W206" s="21"/>
      <c r="X206" s="21"/>
      <c r="Y206" s="19"/>
      <c r="Z206" s="13"/>
      <c r="AA206" s="13"/>
      <c r="AB206" s="13"/>
      <c r="AC206" s="13"/>
      <c r="AD206" s="13"/>
    </row>
    <row r="207" spans="2:30" s="14" customFormat="1" x14ac:dyDescent="0.2">
      <c r="B207" s="9"/>
      <c r="C207" s="24"/>
      <c r="D207" s="25"/>
      <c r="E207" s="16"/>
      <c r="F207" s="17"/>
      <c r="G207" s="17"/>
      <c r="H207" s="17"/>
      <c r="I207" s="26"/>
      <c r="J207" s="26"/>
      <c r="K207" s="18"/>
      <c r="L207" s="18"/>
      <c r="M207" s="18"/>
      <c r="N207" s="18"/>
      <c r="O207" s="19"/>
      <c r="P207" s="20"/>
      <c r="Q207" s="18"/>
      <c r="R207" s="21"/>
      <c r="S207" s="21"/>
      <c r="T207" s="21"/>
      <c r="U207" s="21"/>
      <c r="V207" s="21"/>
      <c r="W207" s="21"/>
      <c r="X207" s="21"/>
      <c r="Y207" s="19"/>
      <c r="Z207" s="13"/>
      <c r="AA207" s="13"/>
      <c r="AB207" s="13"/>
      <c r="AC207" s="13"/>
      <c r="AD207" s="13"/>
    </row>
    <row r="208" spans="2:30" s="14" customFormat="1" x14ac:dyDescent="0.2">
      <c r="B208" s="9"/>
      <c r="C208" s="24"/>
      <c r="D208" s="25"/>
      <c r="E208" s="16"/>
      <c r="F208" s="17"/>
      <c r="G208" s="17"/>
      <c r="H208" s="17"/>
      <c r="I208" s="26"/>
      <c r="J208" s="26"/>
      <c r="K208" s="18"/>
      <c r="L208" s="18"/>
      <c r="M208" s="18"/>
      <c r="N208" s="18"/>
      <c r="O208" s="19"/>
      <c r="P208" s="20"/>
      <c r="Q208" s="18"/>
      <c r="R208" s="21"/>
      <c r="S208" s="21"/>
      <c r="T208" s="21"/>
      <c r="U208" s="21"/>
      <c r="V208" s="21"/>
      <c r="W208" s="21"/>
      <c r="X208" s="21"/>
      <c r="Y208" s="19"/>
      <c r="Z208" s="13"/>
      <c r="AA208" s="13"/>
      <c r="AB208" s="13"/>
      <c r="AC208" s="13"/>
      <c r="AD208" s="13"/>
    </row>
    <row r="209" spans="2:30" s="14" customFormat="1" x14ac:dyDescent="0.2">
      <c r="B209" s="9"/>
      <c r="C209" s="24"/>
      <c r="D209" s="25"/>
      <c r="E209" s="16"/>
      <c r="F209" s="17"/>
      <c r="G209" s="17"/>
      <c r="H209" s="17"/>
      <c r="I209" s="26"/>
      <c r="J209" s="26"/>
      <c r="K209" s="18"/>
      <c r="L209" s="18"/>
      <c r="M209" s="18"/>
      <c r="N209" s="18"/>
      <c r="O209" s="19"/>
      <c r="P209" s="20"/>
      <c r="Q209" s="18"/>
      <c r="R209" s="21"/>
      <c r="S209" s="21"/>
      <c r="T209" s="21"/>
      <c r="U209" s="21"/>
      <c r="V209" s="21"/>
      <c r="W209" s="21"/>
      <c r="X209" s="21"/>
      <c r="Y209" s="19"/>
      <c r="Z209" s="13"/>
      <c r="AA209" s="13"/>
      <c r="AB209" s="13"/>
      <c r="AC209" s="13"/>
      <c r="AD209" s="13"/>
    </row>
    <row r="210" spans="2:30" s="14" customFormat="1" x14ac:dyDescent="0.2">
      <c r="B210" s="9"/>
      <c r="C210" s="24"/>
      <c r="D210" s="25"/>
      <c r="E210" s="16"/>
      <c r="F210" s="17"/>
      <c r="G210" s="17"/>
      <c r="H210" s="17"/>
      <c r="I210" s="26"/>
      <c r="J210" s="26"/>
      <c r="K210" s="18"/>
      <c r="L210" s="18"/>
      <c r="M210" s="18"/>
      <c r="N210" s="18"/>
      <c r="O210" s="19"/>
      <c r="P210" s="20"/>
      <c r="Q210" s="18"/>
      <c r="R210" s="21"/>
      <c r="S210" s="21"/>
      <c r="T210" s="21"/>
      <c r="U210" s="21"/>
      <c r="V210" s="21"/>
      <c r="W210" s="21"/>
      <c r="X210" s="21"/>
      <c r="Y210" s="19"/>
      <c r="Z210" s="13"/>
      <c r="AA210" s="13"/>
      <c r="AB210" s="13"/>
      <c r="AC210" s="13"/>
      <c r="AD210" s="13"/>
    </row>
    <row r="211" spans="2:30" s="14" customFormat="1" x14ac:dyDescent="0.2">
      <c r="B211" s="9"/>
      <c r="C211" s="24"/>
      <c r="D211" s="25"/>
      <c r="E211" s="16"/>
      <c r="F211" s="17"/>
      <c r="G211" s="17"/>
      <c r="H211" s="17"/>
      <c r="I211" s="26"/>
      <c r="J211" s="26"/>
      <c r="K211" s="18"/>
      <c r="L211" s="18"/>
      <c r="M211" s="18"/>
      <c r="N211" s="18"/>
      <c r="O211" s="19"/>
      <c r="P211" s="20"/>
      <c r="Q211" s="18"/>
      <c r="R211" s="21"/>
      <c r="S211" s="21"/>
      <c r="T211" s="21"/>
      <c r="U211" s="21"/>
      <c r="V211" s="21"/>
      <c r="W211" s="21"/>
      <c r="X211" s="21"/>
      <c r="Y211" s="19"/>
      <c r="Z211" s="13"/>
      <c r="AA211" s="13"/>
      <c r="AB211" s="13"/>
      <c r="AC211" s="13"/>
      <c r="AD211" s="13"/>
    </row>
    <row r="212" spans="2:30" s="14" customFormat="1" x14ac:dyDescent="0.2">
      <c r="B212" s="9"/>
      <c r="C212" s="24"/>
      <c r="D212" s="25"/>
      <c r="E212" s="16"/>
      <c r="F212" s="17"/>
      <c r="G212" s="17"/>
      <c r="H212" s="17"/>
      <c r="I212" s="26"/>
      <c r="J212" s="26"/>
      <c r="K212" s="18"/>
      <c r="L212" s="18"/>
      <c r="M212" s="18"/>
      <c r="N212" s="18"/>
      <c r="O212" s="19"/>
      <c r="P212" s="20"/>
      <c r="Q212" s="18"/>
      <c r="R212" s="21"/>
      <c r="S212" s="21"/>
      <c r="T212" s="21"/>
      <c r="U212" s="21"/>
      <c r="V212" s="21"/>
      <c r="W212" s="21"/>
      <c r="X212" s="21"/>
      <c r="Y212" s="19"/>
      <c r="Z212" s="13"/>
      <c r="AA212" s="13"/>
      <c r="AB212" s="13"/>
      <c r="AC212" s="13"/>
      <c r="AD212" s="13"/>
    </row>
    <row r="213" spans="2:30" s="14" customFormat="1" x14ac:dyDescent="0.2">
      <c r="B213" s="9"/>
      <c r="C213" s="24"/>
      <c r="D213" s="25"/>
      <c r="E213" s="16"/>
      <c r="F213" s="17"/>
      <c r="G213" s="17"/>
      <c r="H213" s="17"/>
      <c r="I213" s="26"/>
      <c r="J213" s="26"/>
      <c r="K213" s="18"/>
      <c r="L213" s="18"/>
      <c r="M213" s="18"/>
      <c r="N213" s="18"/>
      <c r="O213" s="19"/>
      <c r="P213" s="20"/>
      <c r="Q213" s="18"/>
      <c r="R213" s="21"/>
      <c r="S213" s="21"/>
      <c r="T213" s="21"/>
      <c r="U213" s="21"/>
      <c r="V213" s="21"/>
      <c r="W213" s="21"/>
      <c r="X213" s="21"/>
      <c r="Y213" s="19"/>
      <c r="Z213" s="13"/>
      <c r="AA213" s="13"/>
      <c r="AB213" s="13"/>
      <c r="AC213" s="13"/>
      <c r="AD213" s="13"/>
    </row>
    <row r="214" spans="2:30" s="14" customFormat="1" x14ac:dyDescent="0.2">
      <c r="B214" s="9"/>
      <c r="C214" s="24"/>
      <c r="D214" s="25"/>
      <c r="E214" s="16"/>
      <c r="F214" s="17"/>
      <c r="G214" s="17"/>
      <c r="H214" s="17"/>
      <c r="I214" s="26"/>
      <c r="J214" s="26"/>
      <c r="K214" s="18"/>
      <c r="L214" s="18"/>
      <c r="M214" s="18"/>
      <c r="N214" s="18"/>
      <c r="O214" s="19"/>
      <c r="P214" s="20"/>
      <c r="Q214" s="18"/>
      <c r="R214" s="21"/>
      <c r="S214" s="21"/>
      <c r="T214" s="21"/>
      <c r="U214" s="21"/>
      <c r="V214" s="21"/>
      <c r="W214" s="21"/>
      <c r="X214" s="21"/>
      <c r="Y214" s="19"/>
      <c r="Z214" s="13"/>
      <c r="AA214" s="13"/>
      <c r="AB214" s="13"/>
      <c r="AC214" s="13"/>
      <c r="AD214" s="13"/>
    </row>
    <row r="215" spans="2:30" s="14" customFormat="1" x14ac:dyDescent="0.2">
      <c r="B215" s="9"/>
      <c r="C215" s="24"/>
      <c r="D215" s="25"/>
      <c r="E215" s="16"/>
      <c r="F215" s="17"/>
      <c r="G215" s="17"/>
      <c r="H215" s="17"/>
      <c r="I215" s="26"/>
      <c r="J215" s="26"/>
      <c r="K215" s="18"/>
      <c r="L215" s="18"/>
      <c r="M215" s="18"/>
      <c r="N215" s="18"/>
      <c r="O215" s="19"/>
      <c r="P215" s="20"/>
      <c r="Q215" s="18"/>
      <c r="R215" s="21"/>
      <c r="S215" s="21"/>
      <c r="T215" s="21"/>
      <c r="U215" s="21"/>
      <c r="V215" s="21"/>
      <c r="W215" s="21"/>
      <c r="X215" s="21"/>
      <c r="Y215" s="19"/>
      <c r="Z215" s="13"/>
      <c r="AA215" s="13"/>
      <c r="AB215" s="13"/>
      <c r="AC215" s="13"/>
      <c r="AD215" s="13"/>
    </row>
    <row r="216" spans="2:30" s="14" customFormat="1" x14ac:dyDescent="0.2">
      <c r="B216" s="9"/>
      <c r="C216" s="24"/>
      <c r="D216" s="25"/>
      <c r="E216" s="16"/>
      <c r="F216" s="17"/>
      <c r="G216" s="17"/>
      <c r="H216" s="17"/>
      <c r="I216" s="26"/>
      <c r="J216" s="26"/>
      <c r="K216" s="18"/>
      <c r="L216" s="18"/>
      <c r="M216" s="18"/>
      <c r="N216" s="18"/>
      <c r="O216" s="19"/>
      <c r="P216" s="20"/>
      <c r="Q216" s="18"/>
      <c r="R216" s="21"/>
      <c r="S216" s="21"/>
      <c r="T216" s="21"/>
      <c r="U216" s="21"/>
      <c r="V216" s="21"/>
      <c r="W216" s="21"/>
      <c r="X216" s="21"/>
      <c r="Y216" s="19"/>
      <c r="Z216" s="13"/>
      <c r="AA216" s="13"/>
      <c r="AB216" s="13"/>
      <c r="AC216" s="13"/>
      <c r="AD216" s="13"/>
    </row>
    <row r="217" spans="2:30" s="14" customFormat="1" x14ac:dyDescent="0.2">
      <c r="B217" s="9"/>
      <c r="C217" s="24"/>
      <c r="D217" s="25"/>
      <c r="E217" s="16"/>
      <c r="F217" s="17"/>
      <c r="G217" s="17"/>
      <c r="H217" s="17"/>
      <c r="I217" s="26"/>
      <c r="J217" s="26"/>
      <c r="K217" s="18"/>
      <c r="L217" s="18"/>
      <c r="M217" s="18"/>
      <c r="N217" s="18"/>
      <c r="O217" s="19"/>
      <c r="P217" s="20"/>
      <c r="Q217" s="18"/>
      <c r="R217" s="21"/>
      <c r="S217" s="21"/>
      <c r="T217" s="21"/>
      <c r="U217" s="21"/>
      <c r="V217" s="21"/>
      <c r="W217" s="21"/>
      <c r="X217" s="21"/>
      <c r="Y217" s="19"/>
      <c r="Z217" s="13"/>
      <c r="AA217" s="13"/>
      <c r="AB217" s="13"/>
      <c r="AC217" s="13"/>
      <c r="AD217" s="13"/>
    </row>
    <row r="218" spans="2:30" s="14" customFormat="1" x14ac:dyDescent="0.2">
      <c r="B218" s="9"/>
      <c r="C218" s="24"/>
      <c r="D218" s="25"/>
      <c r="E218" s="16"/>
      <c r="F218" s="17"/>
      <c r="G218" s="17"/>
      <c r="H218" s="17"/>
      <c r="I218" s="26"/>
      <c r="J218" s="26"/>
      <c r="K218" s="18"/>
      <c r="L218" s="18"/>
      <c r="M218" s="18"/>
      <c r="N218" s="18"/>
      <c r="O218" s="19"/>
      <c r="P218" s="20"/>
      <c r="Q218" s="18"/>
      <c r="R218" s="21"/>
      <c r="S218" s="21"/>
      <c r="T218" s="21"/>
      <c r="U218" s="21"/>
      <c r="V218" s="21"/>
      <c r="W218" s="21"/>
      <c r="X218" s="21"/>
      <c r="Y218" s="19"/>
      <c r="Z218" s="13"/>
      <c r="AA218" s="13"/>
      <c r="AB218" s="13"/>
      <c r="AC218" s="13"/>
      <c r="AD218" s="13"/>
    </row>
    <row r="219" spans="2:30" s="14" customFormat="1" x14ac:dyDescent="0.2">
      <c r="B219" s="9"/>
      <c r="C219" s="24"/>
      <c r="D219" s="25"/>
      <c r="E219" s="16"/>
      <c r="F219" s="17"/>
      <c r="G219" s="17"/>
      <c r="H219" s="17"/>
      <c r="I219" s="26"/>
      <c r="J219" s="26"/>
      <c r="K219" s="18"/>
      <c r="L219" s="18"/>
      <c r="M219" s="18"/>
      <c r="N219" s="18"/>
      <c r="O219" s="19"/>
      <c r="P219" s="20"/>
      <c r="Q219" s="18"/>
      <c r="R219" s="21"/>
      <c r="S219" s="21"/>
      <c r="T219" s="21"/>
      <c r="U219" s="21"/>
      <c r="V219" s="21"/>
      <c r="W219" s="21"/>
      <c r="X219" s="21"/>
      <c r="Y219" s="19"/>
      <c r="Z219" s="13"/>
      <c r="AA219" s="13"/>
      <c r="AB219" s="13"/>
      <c r="AC219" s="13"/>
      <c r="AD219" s="13"/>
    </row>
    <row r="220" spans="2:30" s="14" customFormat="1" x14ac:dyDescent="0.2">
      <c r="B220" s="9"/>
      <c r="C220" s="24"/>
      <c r="D220" s="25"/>
      <c r="E220" s="16"/>
      <c r="F220" s="17"/>
      <c r="G220" s="17"/>
      <c r="H220" s="17"/>
      <c r="I220" s="26"/>
      <c r="J220" s="26"/>
      <c r="K220" s="18"/>
      <c r="L220" s="18"/>
      <c r="M220" s="18"/>
      <c r="N220" s="18"/>
      <c r="O220" s="19"/>
      <c r="P220" s="20"/>
      <c r="Q220" s="18"/>
      <c r="R220" s="21"/>
      <c r="S220" s="21"/>
      <c r="T220" s="21"/>
      <c r="U220" s="21"/>
      <c r="V220" s="21"/>
      <c r="W220" s="21"/>
      <c r="X220" s="21"/>
      <c r="Y220" s="19"/>
      <c r="Z220" s="13"/>
      <c r="AA220" s="13"/>
      <c r="AB220" s="13"/>
      <c r="AC220" s="13"/>
      <c r="AD220" s="13"/>
    </row>
    <row r="221" spans="2:30" s="14" customFormat="1" x14ac:dyDescent="0.2">
      <c r="B221" s="9"/>
      <c r="C221" s="24"/>
      <c r="D221" s="25"/>
      <c r="E221" s="16"/>
      <c r="F221" s="17"/>
      <c r="G221" s="17"/>
      <c r="H221" s="17"/>
      <c r="I221" s="26"/>
      <c r="J221" s="26"/>
      <c r="K221" s="18"/>
      <c r="L221" s="18"/>
      <c r="M221" s="18"/>
      <c r="N221" s="18"/>
      <c r="O221" s="19"/>
      <c r="P221" s="20"/>
      <c r="Q221" s="18"/>
      <c r="R221" s="21"/>
      <c r="S221" s="21"/>
      <c r="T221" s="21"/>
      <c r="U221" s="21"/>
      <c r="V221" s="21"/>
      <c r="W221" s="21"/>
      <c r="X221" s="21"/>
      <c r="Y221" s="19"/>
      <c r="Z221" s="13"/>
      <c r="AA221" s="13"/>
      <c r="AB221" s="13"/>
      <c r="AC221" s="13"/>
      <c r="AD221" s="13"/>
    </row>
    <row r="222" spans="2:30" s="14" customFormat="1" x14ac:dyDescent="0.2">
      <c r="B222" s="9"/>
      <c r="C222" s="24"/>
      <c r="D222" s="13"/>
      <c r="E222" s="16"/>
      <c r="F222" s="17"/>
      <c r="G222" s="17"/>
      <c r="H222" s="17"/>
      <c r="I222" s="13"/>
      <c r="J222" s="13"/>
      <c r="K222" s="13"/>
      <c r="L222" s="13"/>
      <c r="M222" s="18"/>
      <c r="N222" s="18"/>
      <c r="O222" s="19"/>
      <c r="P222" s="20"/>
      <c r="Q222" s="18"/>
      <c r="R222" s="21"/>
      <c r="S222" s="21"/>
      <c r="T222" s="21"/>
      <c r="U222" s="21"/>
      <c r="V222" s="21"/>
      <c r="W222" s="21"/>
      <c r="X222" s="21"/>
      <c r="Y222" s="19"/>
      <c r="Z222" s="13"/>
      <c r="AA222" s="13"/>
      <c r="AB222" s="13"/>
      <c r="AC222" s="13"/>
      <c r="AD222" s="13"/>
    </row>
    <row r="223" spans="2:30" s="14" customFormat="1" ht="15" x14ac:dyDescent="0.25">
      <c r="B223" s="9"/>
      <c r="C223" s="15"/>
      <c r="D223" s="25"/>
      <c r="E223" s="16"/>
      <c r="F223" s="17"/>
      <c r="G223" s="17"/>
      <c r="H223" s="17"/>
      <c r="I223" s="26"/>
      <c r="J223" s="18"/>
      <c r="K223" s="18"/>
      <c r="L223" s="18"/>
      <c r="M223" s="18"/>
      <c r="N223" s="18"/>
      <c r="O223" s="19"/>
      <c r="P223" s="20"/>
      <c r="Q223" s="18"/>
      <c r="R223" s="21"/>
      <c r="S223" s="21"/>
      <c r="T223" s="21"/>
      <c r="U223" s="21"/>
      <c r="V223" s="21"/>
      <c r="W223" s="21"/>
      <c r="X223" s="21"/>
      <c r="Y223" s="19"/>
      <c r="Z223" s="13"/>
      <c r="AA223" s="13"/>
      <c r="AB223" s="13"/>
      <c r="AC223" s="13"/>
      <c r="AD223" s="13"/>
    </row>
    <row r="224" spans="2:30" s="14" customFormat="1" x14ac:dyDescent="0.2">
      <c r="B224" s="9"/>
      <c r="C224" s="24"/>
      <c r="D224" s="23"/>
      <c r="E224" s="16"/>
      <c r="F224" s="17"/>
      <c r="G224" s="17"/>
      <c r="H224" s="17"/>
      <c r="I224" s="24"/>
      <c r="J224" s="24"/>
      <c r="K224" s="24"/>
      <c r="L224" s="24"/>
      <c r="M224" s="18"/>
      <c r="N224" s="18"/>
      <c r="O224" s="19"/>
      <c r="P224" s="20"/>
      <c r="Q224" s="18"/>
      <c r="R224" s="21"/>
      <c r="S224" s="21"/>
      <c r="T224" s="21"/>
      <c r="U224" s="21"/>
      <c r="V224" s="21"/>
      <c r="W224" s="21"/>
      <c r="X224" s="21"/>
      <c r="Y224" s="19"/>
      <c r="Z224" s="13"/>
      <c r="AA224" s="13"/>
      <c r="AB224" s="13"/>
      <c r="AC224" s="13"/>
      <c r="AD224" s="13"/>
    </row>
    <row r="225" spans="2:30" s="14" customFormat="1" x14ac:dyDescent="0.2">
      <c r="B225" s="9"/>
      <c r="C225" s="24"/>
      <c r="D225" s="25"/>
      <c r="E225" s="16"/>
      <c r="F225" s="17"/>
      <c r="G225" s="17"/>
      <c r="H225" s="17"/>
      <c r="I225" s="26"/>
      <c r="J225" s="26"/>
      <c r="K225" s="18"/>
      <c r="L225" s="18"/>
      <c r="M225" s="18"/>
      <c r="N225" s="18"/>
      <c r="O225" s="19"/>
      <c r="P225" s="20"/>
      <c r="Q225" s="18"/>
      <c r="R225" s="21"/>
      <c r="S225" s="21"/>
      <c r="T225" s="21"/>
      <c r="U225" s="21"/>
      <c r="V225" s="21"/>
      <c r="W225" s="21"/>
      <c r="X225" s="21"/>
      <c r="Y225" s="19"/>
      <c r="Z225" s="13"/>
      <c r="AA225" s="13"/>
      <c r="AB225" s="13"/>
      <c r="AC225" s="13"/>
      <c r="AD225" s="13"/>
    </row>
    <row r="226" spans="2:30" s="14" customFormat="1" x14ac:dyDescent="0.2">
      <c r="B226" s="9"/>
      <c r="C226" s="24"/>
      <c r="D226" s="25"/>
      <c r="E226" s="16"/>
      <c r="F226" s="17"/>
      <c r="G226" s="17"/>
      <c r="H226" s="17"/>
      <c r="I226" s="26"/>
      <c r="J226" s="26"/>
      <c r="K226" s="18"/>
      <c r="L226" s="18"/>
      <c r="M226" s="18"/>
      <c r="N226" s="18"/>
      <c r="O226" s="19"/>
      <c r="P226" s="20"/>
      <c r="Q226" s="18"/>
      <c r="R226" s="21"/>
      <c r="S226" s="21"/>
      <c r="T226" s="21"/>
      <c r="U226" s="21"/>
      <c r="V226" s="21"/>
      <c r="W226" s="21"/>
      <c r="X226" s="21"/>
      <c r="Y226" s="19"/>
      <c r="Z226" s="13"/>
      <c r="AA226" s="13"/>
      <c r="AB226" s="13"/>
      <c r="AC226" s="13"/>
      <c r="AD226" s="13"/>
    </row>
    <row r="227" spans="2:30" s="14" customFormat="1" x14ac:dyDescent="0.2">
      <c r="B227" s="9"/>
      <c r="C227" s="24"/>
      <c r="D227" s="25"/>
      <c r="E227" s="16"/>
      <c r="F227" s="17"/>
      <c r="G227" s="17"/>
      <c r="H227" s="17"/>
      <c r="I227" s="26"/>
      <c r="J227" s="26"/>
      <c r="K227" s="18"/>
      <c r="L227" s="18"/>
      <c r="M227" s="18"/>
      <c r="N227" s="18"/>
      <c r="O227" s="19"/>
      <c r="P227" s="20"/>
      <c r="Q227" s="18"/>
      <c r="R227" s="21"/>
      <c r="S227" s="21"/>
      <c r="T227" s="21"/>
      <c r="U227" s="21"/>
      <c r="V227" s="21"/>
      <c r="W227" s="21"/>
      <c r="X227" s="21"/>
      <c r="Y227" s="19"/>
      <c r="Z227" s="13"/>
      <c r="AA227" s="13"/>
      <c r="AB227" s="13"/>
      <c r="AC227" s="13"/>
      <c r="AD227" s="13"/>
    </row>
    <row r="228" spans="2:30" s="14" customFormat="1" x14ac:dyDescent="0.2">
      <c r="B228" s="9"/>
      <c r="C228" s="24"/>
      <c r="D228" s="25"/>
      <c r="E228" s="16"/>
      <c r="F228" s="17"/>
      <c r="G228" s="17"/>
      <c r="H228" s="17"/>
      <c r="I228" s="26"/>
      <c r="J228" s="26"/>
      <c r="K228" s="18"/>
      <c r="L228" s="18"/>
      <c r="M228" s="18"/>
      <c r="N228" s="18"/>
      <c r="O228" s="19"/>
      <c r="P228" s="20"/>
      <c r="Q228" s="18"/>
      <c r="R228" s="21"/>
      <c r="S228" s="21"/>
      <c r="T228" s="21"/>
      <c r="U228" s="21"/>
      <c r="V228" s="21"/>
      <c r="W228" s="21"/>
      <c r="X228" s="21"/>
      <c r="Y228" s="19"/>
      <c r="Z228" s="13"/>
      <c r="AA228" s="13"/>
      <c r="AB228" s="13"/>
      <c r="AC228" s="13"/>
      <c r="AD228" s="13"/>
    </row>
    <row r="229" spans="2:30" s="14" customFormat="1" x14ac:dyDescent="0.2">
      <c r="B229" s="9"/>
      <c r="C229" s="24"/>
      <c r="D229" s="25"/>
      <c r="E229" s="16"/>
      <c r="F229" s="17"/>
      <c r="G229" s="17"/>
      <c r="H229" s="17"/>
      <c r="I229" s="26"/>
      <c r="J229" s="26"/>
      <c r="K229" s="18"/>
      <c r="L229" s="18"/>
      <c r="M229" s="18"/>
      <c r="N229" s="18"/>
      <c r="O229" s="19"/>
      <c r="P229" s="20"/>
      <c r="Q229" s="18"/>
      <c r="R229" s="21"/>
      <c r="S229" s="21"/>
      <c r="T229" s="21"/>
      <c r="U229" s="21"/>
      <c r="V229" s="21"/>
      <c r="W229" s="21"/>
      <c r="X229" s="21"/>
      <c r="Y229" s="19"/>
      <c r="Z229" s="13"/>
      <c r="AA229" s="13"/>
      <c r="AB229" s="13"/>
      <c r="AC229" s="13"/>
      <c r="AD229" s="13"/>
    </row>
    <row r="230" spans="2:30" s="14" customFormat="1" x14ac:dyDescent="0.2">
      <c r="B230" s="9"/>
      <c r="C230" s="24"/>
      <c r="D230" s="25"/>
      <c r="E230" s="16"/>
      <c r="F230" s="17"/>
      <c r="G230" s="17"/>
      <c r="H230" s="17"/>
      <c r="I230" s="26"/>
      <c r="J230" s="26"/>
      <c r="K230" s="18"/>
      <c r="L230" s="18"/>
      <c r="M230" s="18"/>
      <c r="N230" s="18"/>
      <c r="O230" s="19"/>
      <c r="P230" s="20"/>
      <c r="Q230" s="18"/>
      <c r="R230" s="21"/>
      <c r="S230" s="21"/>
      <c r="T230" s="21"/>
      <c r="U230" s="21"/>
      <c r="V230" s="21"/>
      <c r="W230" s="21"/>
      <c r="X230" s="21"/>
      <c r="Y230" s="19"/>
      <c r="Z230" s="13"/>
      <c r="AA230" s="13"/>
      <c r="AB230" s="13"/>
      <c r="AC230" s="13"/>
      <c r="AD230" s="13"/>
    </row>
    <row r="231" spans="2:30" s="14" customFormat="1" x14ac:dyDescent="0.2">
      <c r="B231" s="9"/>
      <c r="C231" s="24"/>
      <c r="D231" s="25"/>
      <c r="E231" s="16"/>
      <c r="F231" s="17"/>
      <c r="G231" s="17"/>
      <c r="H231" s="17"/>
      <c r="I231" s="26"/>
      <c r="J231" s="26"/>
      <c r="K231" s="18"/>
      <c r="L231" s="18"/>
      <c r="M231" s="18"/>
      <c r="N231" s="18"/>
      <c r="O231" s="19"/>
      <c r="P231" s="20"/>
      <c r="Q231" s="18"/>
      <c r="R231" s="21"/>
      <c r="S231" s="21"/>
      <c r="T231" s="21"/>
      <c r="U231" s="21"/>
      <c r="V231" s="21"/>
      <c r="W231" s="21"/>
      <c r="X231" s="21"/>
      <c r="Y231" s="19"/>
      <c r="Z231" s="13"/>
      <c r="AA231" s="13"/>
      <c r="AB231" s="13"/>
      <c r="AC231" s="13"/>
      <c r="AD231" s="13"/>
    </row>
    <row r="232" spans="2:30" s="14" customFormat="1" x14ac:dyDescent="0.2">
      <c r="B232" s="9"/>
      <c r="C232" s="24"/>
      <c r="D232" s="25"/>
      <c r="E232" s="16"/>
      <c r="F232" s="17"/>
      <c r="G232" s="17"/>
      <c r="H232" s="17"/>
      <c r="I232" s="26"/>
      <c r="J232" s="26"/>
      <c r="K232" s="18"/>
      <c r="L232" s="18"/>
      <c r="M232" s="18"/>
      <c r="N232" s="18"/>
      <c r="O232" s="19"/>
      <c r="P232" s="20"/>
      <c r="Q232" s="18"/>
      <c r="R232" s="21"/>
      <c r="S232" s="21"/>
      <c r="T232" s="21"/>
      <c r="U232" s="21"/>
      <c r="V232" s="21"/>
      <c r="W232" s="21"/>
      <c r="X232" s="21"/>
      <c r="Y232" s="19"/>
      <c r="Z232" s="13"/>
      <c r="AA232" s="13"/>
      <c r="AB232" s="13"/>
      <c r="AC232" s="13"/>
      <c r="AD232" s="13"/>
    </row>
    <row r="233" spans="2:30" s="14" customFormat="1" x14ac:dyDescent="0.2">
      <c r="B233" s="9"/>
      <c r="C233" s="24"/>
      <c r="D233" s="25"/>
      <c r="E233" s="16"/>
      <c r="F233" s="17"/>
      <c r="G233" s="17"/>
      <c r="H233" s="17"/>
      <c r="I233" s="26"/>
      <c r="J233" s="26"/>
      <c r="K233" s="18"/>
      <c r="L233" s="18"/>
      <c r="M233" s="18"/>
      <c r="N233" s="18"/>
      <c r="O233" s="19"/>
      <c r="P233" s="20"/>
      <c r="Q233" s="18"/>
      <c r="R233" s="21"/>
      <c r="S233" s="21"/>
      <c r="T233" s="21"/>
      <c r="U233" s="21"/>
      <c r="V233" s="21"/>
      <c r="W233" s="21"/>
      <c r="X233" s="21"/>
      <c r="Y233" s="19"/>
      <c r="Z233" s="13"/>
      <c r="AA233" s="13"/>
      <c r="AB233" s="13"/>
      <c r="AC233" s="13"/>
      <c r="AD233" s="13"/>
    </row>
    <row r="234" spans="2:30" s="14" customFormat="1" x14ac:dyDescent="0.2">
      <c r="B234" s="9"/>
      <c r="C234" s="24"/>
      <c r="D234" s="25"/>
      <c r="E234" s="16"/>
      <c r="F234" s="17"/>
      <c r="G234" s="17"/>
      <c r="H234" s="17"/>
      <c r="I234" s="26"/>
      <c r="J234" s="26"/>
      <c r="K234" s="18"/>
      <c r="L234" s="18"/>
      <c r="M234" s="18"/>
      <c r="N234" s="18"/>
      <c r="O234" s="19"/>
      <c r="P234" s="20"/>
      <c r="Q234" s="18"/>
      <c r="R234" s="21"/>
      <c r="S234" s="21"/>
      <c r="T234" s="21"/>
      <c r="U234" s="21"/>
      <c r="V234" s="21"/>
      <c r="W234" s="21"/>
      <c r="X234" s="21"/>
      <c r="Y234" s="19"/>
      <c r="Z234" s="13"/>
      <c r="AA234" s="13"/>
      <c r="AB234" s="13"/>
      <c r="AC234" s="13"/>
      <c r="AD234" s="13"/>
    </row>
    <row r="235" spans="2:30" s="14" customFormat="1" x14ac:dyDescent="0.2">
      <c r="B235" s="9"/>
      <c r="C235" s="24"/>
      <c r="D235" s="25"/>
      <c r="E235" s="16"/>
      <c r="F235" s="17"/>
      <c r="G235" s="17"/>
      <c r="H235" s="17"/>
      <c r="I235" s="26"/>
      <c r="J235" s="26"/>
      <c r="K235" s="18"/>
      <c r="L235" s="18"/>
      <c r="M235" s="18"/>
      <c r="N235" s="18"/>
      <c r="O235" s="19"/>
      <c r="P235" s="20"/>
      <c r="Q235" s="18"/>
      <c r="R235" s="21"/>
      <c r="S235" s="21"/>
      <c r="T235" s="21"/>
      <c r="U235" s="21"/>
      <c r="V235" s="21"/>
      <c r="W235" s="21"/>
      <c r="X235" s="21"/>
      <c r="Y235" s="19"/>
      <c r="Z235" s="13"/>
      <c r="AA235" s="13"/>
      <c r="AB235" s="13"/>
      <c r="AC235" s="13"/>
      <c r="AD235" s="13"/>
    </row>
    <row r="236" spans="2:30" s="14" customFormat="1" x14ac:dyDescent="0.2">
      <c r="B236" s="9"/>
      <c r="C236" s="24"/>
      <c r="D236" s="25"/>
      <c r="E236" s="16"/>
      <c r="F236" s="17"/>
      <c r="G236" s="17"/>
      <c r="H236" s="17"/>
      <c r="I236" s="26"/>
      <c r="J236" s="26"/>
      <c r="K236" s="18"/>
      <c r="L236" s="18"/>
      <c r="M236" s="18"/>
      <c r="N236" s="18"/>
      <c r="O236" s="19"/>
      <c r="P236" s="20"/>
      <c r="Q236" s="18"/>
      <c r="R236" s="21"/>
      <c r="S236" s="21"/>
      <c r="T236" s="21"/>
      <c r="U236" s="21"/>
      <c r="V236" s="21"/>
      <c r="W236" s="21"/>
      <c r="X236" s="21"/>
      <c r="Y236" s="19"/>
      <c r="Z236" s="13"/>
      <c r="AA236" s="13"/>
      <c r="AB236" s="13"/>
      <c r="AC236" s="13"/>
      <c r="AD236" s="13"/>
    </row>
    <row r="237" spans="2:30" s="14" customFormat="1" x14ac:dyDescent="0.2">
      <c r="B237" s="9"/>
      <c r="C237" s="24"/>
      <c r="D237" s="25"/>
      <c r="E237" s="16"/>
      <c r="F237" s="17"/>
      <c r="G237" s="17"/>
      <c r="H237" s="17"/>
      <c r="I237" s="26"/>
      <c r="J237" s="26"/>
      <c r="K237" s="18"/>
      <c r="L237" s="18"/>
      <c r="M237" s="18"/>
      <c r="N237" s="18"/>
      <c r="O237" s="19"/>
      <c r="P237" s="20"/>
      <c r="Q237" s="18"/>
      <c r="R237" s="21"/>
      <c r="S237" s="21"/>
      <c r="T237" s="21"/>
      <c r="U237" s="21"/>
      <c r="V237" s="21"/>
      <c r="W237" s="21"/>
      <c r="X237" s="21"/>
      <c r="Y237" s="19"/>
      <c r="Z237" s="13"/>
      <c r="AA237" s="13"/>
      <c r="AB237" s="13"/>
      <c r="AC237" s="13"/>
      <c r="AD237" s="13"/>
    </row>
    <row r="238" spans="2:30" s="14" customFormat="1" x14ac:dyDescent="0.2">
      <c r="B238" s="9"/>
      <c r="C238" s="24"/>
      <c r="D238" s="25"/>
      <c r="E238" s="16"/>
      <c r="F238" s="17"/>
      <c r="G238" s="17"/>
      <c r="H238" s="17"/>
      <c r="I238" s="26"/>
      <c r="J238" s="26"/>
      <c r="K238" s="18"/>
      <c r="L238" s="18"/>
      <c r="M238" s="18"/>
      <c r="N238" s="18"/>
      <c r="O238" s="19"/>
      <c r="P238" s="20"/>
      <c r="Q238" s="18"/>
      <c r="R238" s="21"/>
      <c r="S238" s="21"/>
      <c r="T238" s="21"/>
      <c r="U238" s="21"/>
      <c r="V238" s="21"/>
      <c r="W238" s="21"/>
      <c r="X238" s="21"/>
      <c r="Y238" s="19"/>
      <c r="Z238" s="13"/>
      <c r="AA238" s="13"/>
      <c r="AB238" s="13"/>
      <c r="AC238" s="13"/>
      <c r="AD238" s="13"/>
    </row>
    <row r="239" spans="2:30" s="14" customFormat="1" x14ac:dyDescent="0.2">
      <c r="B239" s="9"/>
      <c r="C239" s="24"/>
      <c r="D239" s="25"/>
      <c r="E239" s="16"/>
      <c r="F239" s="17"/>
      <c r="G239" s="17"/>
      <c r="H239" s="17"/>
      <c r="I239" s="26"/>
      <c r="J239" s="26"/>
      <c r="K239" s="18"/>
      <c r="L239" s="18"/>
      <c r="M239" s="18"/>
      <c r="N239" s="18"/>
      <c r="O239" s="19"/>
      <c r="P239" s="20"/>
      <c r="Q239" s="18"/>
      <c r="R239" s="21"/>
      <c r="S239" s="21"/>
      <c r="T239" s="21"/>
      <c r="U239" s="21"/>
      <c r="V239" s="21"/>
      <c r="W239" s="21"/>
      <c r="X239" s="21"/>
      <c r="Y239" s="19"/>
      <c r="Z239" s="13"/>
      <c r="AA239" s="13"/>
      <c r="AB239" s="13"/>
      <c r="AC239" s="13"/>
      <c r="AD239" s="13"/>
    </row>
    <row r="240" spans="2:30" s="14" customFormat="1" x14ac:dyDescent="0.2">
      <c r="B240" s="9"/>
      <c r="C240" s="24"/>
      <c r="D240" s="25"/>
      <c r="E240" s="16"/>
      <c r="F240" s="17"/>
      <c r="G240" s="17"/>
      <c r="H240" s="17"/>
      <c r="I240" s="26"/>
      <c r="J240" s="26"/>
      <c r="K240" s="18"/>
      <c r="L240" s="18"/>
      <c r="M240" s="18"/>
      <c r="N240" s="18"/>
      <c r="O240" s="19"/>
      <c r="P240" s="20"/>
      <c r="Q240" s="18"/>
      <c r="R240" s="21"/>
      <c r="S240" s="21"/>
      <c r="T240" s="21"/>
      <c r="U240" s="21"/>
      <c r="V240" s="21"/>
      <c r="W240" s="21"/>
      <c r="X240" s="21"/>
      <c r="Y240" s="19"/>
      <c r="Z240" s="13"/>
      <c r="AA240" s="13"/>
      <c r="AB240" s="13"/>
      <c r="AC240" s="13"/>
      <c r="AD240" s="13"/>
    </row>
    <row r="241" spans="2:30" s="14" customFormat="1" x14ac:dyDescent="0.2">
      <c r="B241" s="9"/>
      <c r="C241" s="24"/>
      <c r="D241" s="25"/>
      <c r="E241" s="16"/>
      <c r="F241" s="17"/>
      <c r="G241" s="17"/>
      <c r="H241" s="17"/>
      <c r="I241" s="26"/>
      <c r="J241" s="26"/>
      <c r="K241" s="18"/>
      <c r="L241" s="18"/>
      <c r="M241" s="18"/>
      <c r="N241" s="18"/>
      <c r="O241" s="19"/>
      <c r="P241" s="20"/>
      <c r="Q241" s="18"/>
      <c r="R241" s="21"/>
      <c r="S241" s="21"/>
      <c r="T241" s="21"/>
      <c r="U241" s="21"/>
      <c r="V241" s="21"/>
      <c r="W241" s="21"/>
      <c r="X241" s="21"/>
      <c r="Y241" s="19"/>
      <c r="Z241" s="13"/>
      <c r="AA241" s="13"/>
      <c r="AB241" s="13"/>
      <c r="AC241" s="13"/>
      <c r="AD241" s="13"/>
    </row>
    <row r="242" spans="2:30" s="14" customFormat="1" x14ac:dyDescent="0.2">
      <c r="B242" s="9"/>
      <c r="C242" s="24"/>
      <c r="D242" s="25"/>
      <c r="E242" s="16"/>
      <c r="F242" s="17"/>
      <c r="G242" s="17"/>
      <c r="H242" s="17"/>
      <c r="I242" s="26"/>
      <c r="J242" s="26"/>
      <c r="K242" s="18"/>
      <c r="L242" s="18"/>
      <c r="M242" s="18"/>
      <c r="N242" s="18"/>
      <c r="O242" s="19"/>
      <c r="P242" s="20"/>
      <c r="Q242" s="18"/>
      <c r="R242" s="21"/>
      <c r="S242" s="21"/>
      <c r="T242" s="21"/>
      <c r="U242" s="21"/>
      <c r="V242" s="21"/>
      <c r="W242" s="21"/>
      <c r="X242" s="21"/>
      <c r="Y242" s="19"/>
      <c r="Z242" s="13"/>
      <c r="AA242" s="13"/>
      <c r="AB242" s="13"/>
      <c r="AC242" s="13"/>
      <c r="AD242" s="13"/>
    </row>
    <row r="243" spans="2:30" s="14" customFormat="1" x14ac:dyDescent="0.2">
      <c r="B243" s="9"/>
      <c r="C243" s="24"/>
      <c r="D243" s="25"/>
      <c r="E243" s="16"/>
      <c r="F243" s="17"/>
      <c r="G243" s="17"/>
      <c r="H243" s="17"/>
      <c r="I243" s="26"/>
      <c r="J243" s="26"/>
      <c r="K243" s="18"/>
      <c r="L243" s="18"/>
      <c r="M243" s="18"/>
      <c r="N243" s="18"/>
      <c r="O243" s="19"/>
      <c r="P243" s="20"/>
      <c r="Q243" s="18"/>
      <c r="R243" s="21"/>
      <c r="S243" s="21"/>
      <c r="T243" s="21"/>
      <c r="U243" s="21"/>
      <c r="V243" s="21"/>
      <c r="W243" s="21"/>
      <c r="X243" s="21"/>
      <c r="Y243" s="19"/>
      <c r="Z243" s="13"/>
      <c r="AA243" s="13"/>
      <c r="AB243" s="13"/>
      <c r="AC243" s="13"/>
      <c r="AD243" s="13"/>
    </row>
    <row r="244" spans="2:30" s="14" customFormat="1" x14ac:dyDescent="0.2">
      <c r="B244" s="9"/>
      <c r="C244" s="24"/>
      <c r="D244" s="25"/>
      <c r="E244" s="16"/>
      <c r="F244" s="17"/>
      <c r="G244" s="17"/>
      <c r="H244" s="17"/>
      <c r="I244" s="26"/>
      <c r="J244" s="26"/>
      <c r="K244" s="18"/>
      <c r="L244" s="18"/>
      <c r="M244" s="18"/>
      <c r="N244" s="18"/>
      <c r="O244" s="19"/>
      <c r="P244" s="20"/>
      <c r="Q244" s="18"/>
      <c r="R244" s="21"/>
      <c r="S244" s="21"/>
      <c r="T244" s="21"/>
      <c r="U244" s="21"/>
      <c r="V244" s="21"/>
      <c r="W244" s="21"/>
      <c r="X244" s="21"/>
      <c r="Y244" s="19"/>
      <c r="Z244" s="13"/>
      <c r="AA244" s="13"/>
      <c r="AB244" s="13"/>
      <c r="AC244" s="13"/>
      <c r="AD244" s="13"/>
    </row>
    <row r="245" spans="2:30" s="14" customFormat="1" x14ac:dyDescent="0.2">
      <c r="B245" s="9"/>
      <c r="C245" s="24"/>
      <c r="D245" s="25"/>
      <c r="E245" s="16"/>
      <c r="F245" s="17"/>
      <c r="G245" s="17"/>
      <c r="H245" s="17"/>
      <c r="I245" s="26"/>
      <c r="J245" s="26"/>
      <c r="K245" s="18"/>
      <c r="L245" s="18"/>
      <c r="M245" s="18"/>
      <c r="N245" s="18"/>
      <c r="O245" s="19"/>
      <c r="P245" s="20"/>
      <c r="Q245" s="18"/>
      <c r="R245" s="21"/>
      <c r="S245" s="21"/>
      <c r="T245" s="21"/>
      <c r="U245" s="21"/>
      <c r="V245" s="21"/>
      <c r="W245" s="21"/>
      <c r="X245" s="21"/>
      <c r="Y245" s="19"/>
      <c r="Z245" s="13"/>
      <c r="AA245" s="13"/>
      <c r="AB245" s="13"/>
      <c r="AC245" s="13"/>
      <c r="AD245" s="13"/>
    </row>
    <row r="246" spans="2:30" s="14" customFormat="1" x14ac:dyDescent="0.2">
      <c r="B246" s="9"/>
      <c r="C246" s="24"/>
      <c r="D246" s="25"/>
      <c r="E246" s="16"/>
      <c r="F246" s="17"/>
      <c r="G246" s="17"/>
      <c r="H246" s="17"/>
      <c r="I246" s="26"/>
      <c r="J246" s="26"/>
      <c r="K246" s="18"/>
      <c r="L246" s="18"/>
      <c r="M246" s="18"/>
      <c r="N246" s="18"/>
      <c r="O246" s="19"/>
      <c r="P246" s="20"/>
      <c r="Q246" s="18"/>
      <c r="R246" s="21"/>
      <c r="S246" s="21"/>
      <c r="T246" s="21"/>
      <c r="U246" s="21"/>
      <c r="V246" s="21"/>
      <c r="W246" s="21"/>
      <c r="X246" s="21"/>
      <c r="Y246" s="19"/>
      <c r="Z246" s="13"/>
      <c r="AA246" s="13"/>
      <c r="AB246" s="13"/>
      <c r="AC246" s="13"/>
      <c r="AD246" s="13"/>
    </row>
    <row r="247" spans="2:30" s="14" customFormat="1" x14ac:dyDescent="0.2">
      <c r="B247" s="9"/>
      <c r="C247" s="24"/>
      <c r="D247" s="25"/>
      <c r="E247" s="16"/>
      <c r="F247" s="17"/>
      <c r="G247" s="17"/>
      <c r="H247" s="17"/>
      <c r="I247" s="26"/>
      <c r="J247" s="26"/>
      <c r="K247" s="18"/>
      <c r="L247" s="18"/>
      <c r="M247" s="18"/>
      <c r="N247" s="18"/>
      <c r="O247" s="19"/>
      <c r="P247" s="20"/>
      <c r="Q247" s="18"/>
      <c r="R247" s="21"/>
      <c r="S247" s="21"/>
      <c r="T247" s="21"/>
      <c r="U247" s="21"/>
      <c r="V247" s="21"/>
      <c r="W247" s="21"/>
      <c r="X247" s="21"/>
      <c r="Y247" s="19"/>
      <c r="Z247" s="13"/>
      <c r="AA247" s="13"/>
      <c r="AB247" s="13"/>
      <c r="AC247" s="13"/>
      <c r="AD247" s="13"/>
    </row>
    <row r="248" spans="2:30" s="14" customFormat="1" x14ac:dyDescent="0.2">
      <c r="B248" s="9"/>
      <c r="C248" s="24"/>
      <c r="D248" s="25"/>
      <c r="E248" s="16"/>
      <c r="F248" s="17"/>
      <c r="G248" s="17"/>
      <c r="H248" s="17"/>
      <c r="I248" s="26"/>
      <c r="J248" s="26"/>
      <c r="K248" s="18"/>
      <c r="L248" s="18"/>
      <c r="M248" s="18"/>
      <c r="N248" s="18"/>
      <c r="O248" s="19"/>
      <c r="P248" s="20"/>
      <c r="Q248" s="18"/>
      <c r="R248" s="21"/>
      <c r="S248" s="21"/>
      <c r="T248" s="21"/>
      <c r="U248" s="21"/>
      <c r="V248" s="21"/>
      <c r="W248" s="21"/>
      <c r="X248" s="21"/>
      <c r="Y248" s="19"/>
      <c r="Z248" s="13"/>
      <c r="AA248" s="13"/>
      <c r="AB248" s="13"/>
      <c r="AC248" s="13"/>
      <c r="AD248" s="13"/>
    </row>
    <row r="249" spans="2:30" s="14" customFormat="1" x14ac:dyDescent="0.2">
      <c r="B249" s="9"/>
      <c r="C249" s="24"/>
      <c r="D249" s="25"/>
      <c r="E249" s="16"/>
      <c r="F249" s="17"/>
      <c r="G249" s="17"/>
      <c r="H249" s="17"/>
      <c r="I249" s="26"/>
      <c r="J249" s="26"/>
      <c r="K249" s="18"/>
      <c r="L249" s="18"/>
      <c r="M249" s="18"/>
      <c r="N249" s="18"/>
      <c r="O249" s="19"/>
      <c r="P249" s="20"/>
      <c r="Q249" s="18"/>
      <c r="R249" s="21"/>
      <c r="S249" s="21"/>
      <c r="T249" s="21"/>
      <c r="U249" s="21"/>
      <c r="V249" s="21"/>
      <c r="W249" s="21"/>
      <c r="X249" s="21"/>
      <c r="Y249" s="19"/>
      <c r="Z249" s="13"/>
      <c r="AA249" s="13"/>
      <c r="AB249" s="13"/>
      <c r="AC249" s="13"/>
      <c r="AD249" s="13"/>
    </row>
    <row r="250" spans="2:30" s="14" customFormat="1" x14ac:dyDescent="0.2">
      <c r="B250" s="9"/>
      <c r="C250" s="24"/>
      <c r="D250" s="25"/>
      <c r="E250" s="16"/>
      <c r="F250" s="17"/>
      <c r="G250" s="17"/>
      <c r="H250" s="17"/>
      <c r="I250" s="26"/>
      <c r="J250" s="26"/>
      <c r="K250" s="18"/>
      <c r="L250" s="18"/>
      <c r="M250" s="18"/>
      <c r="N250" s="18"/>
      <c r="O250" s="19"/>
      <c r="P250" s="20"/>
      <c r="Q250" s="18"/>
      <c r="R250" s="21"/>
      <c r="S250" s="21"/>
      <c r="T250" s="21"/>
      <c r="U250" s="21"/>
      <c r="V250" s="21"/>
      <c r="W250" s="21"/>
      <c r="X250" s="21"/>
      <c r="Y250" s="19"/>
      <c r="Z250" s="13"/>
      <c r="AA250" s="13"/>
      <c r="AB250" s="13"/>
      <c r="AC250" s="13"/>
      <c r="AD250" s="13"/>
    </row>
    <row r="251" spans="2:30" s="14" customFormat="1" x14ac:dyDescent="0.2">
      <c r="B251" s="9"/>
      <c r="C251" s="24"/>
      <c r="D251" s="25"/>
      <c r="E251" s="16"/>
      <c r="F251" s="17"/>
      <c r="G251" s="17"/>
      <c r="H251" s="17"/>
      <c r="I251" s="26"/>
      <c r="J251" s="26"/>
      <c r="K251" s="18"/>
      <c r="L251" s="18"/>
      <c r="M251" s="18"/>
      <c r="N251" s="18"/>
      <c r="O251" s="19"/>
      <c r="P251" s="20"/>
      <c r="Q251" s="18"/>
      <c r="R251" s="21"/>
      <c r="S251" s="21"/>
      <c r="T251" s="21"/>
      <c r="U251" s="21"/>
      <c r="V251" s="21"/>
      <c r="W251" s="21"/>
      <c r="X251" s="21"/>
      <c r="Y251" s="19"/>
      <c r="Z251" s="13"/>
      <c r="AA251" s="13"/>
      <c r="AB251" s="13"/>
      <c r="AC251" s="13"/>
      <c r="AD251" s="13"/>
    </row>
    <row r="252" spans="2:30" s="14" customFormat="1" x14ac:dyDescent="0.2">
      <c r="B252" s="9"/>
      <c r="C252" s="24"/>
      <c r="D252" s="25"/>
      <c r="E252" s="16"/>
      <c r="F252" s="17"/>
      <c r="G252" s="17"/>
      <c r="H252" s="17"/>
      <c r="I252" s="26"/>
      <c r="J252" s="26"/>
      <c r="K252" s="18"/>
      <c r="L252" s="18"/>
      <c r="M252" s="18"/>
      <c r="N252" s="18"/>
      <c r="O252" s="19"/>
      <c r="P252" s="20"/>
      <c r="Q252" s="18"/>
      <c r="R252" s="21"/>
      <c r="S252" s="21"/>
      <c r="T252" s="21"/>
      <c r="U252" s="21"/>
      <c r="V252" s="21"/>
      <c r="W252" s="21"/>
      <c r="X252" s="21"/>
      <c r="Y252" s="19"/>
      <c r="Z252" s="13"/>
      <c r="AA252" s="13"/>
      <c r="AB252" s="13"/>
      <c r="AC252" s="13"/>
      <c r="AD252" s="13"/>
    </row>
    <row r="253" spans="2:30" s="14" customFormat="1" x14ac:dyDescent="0.2">
      <c r="B253" s="9"/>
      <c r="C253" s="24"/>
      <c r="D253" s="25"/>
      <c r="E253" s="16"/>
      <c r="F253" s="17"/>
      <c r="G253" s="17"/>
      <c r="H253" s="17"/>
      <c r="I253" s="26"/>
      <c r="J253" s="26"/>
      <c r="K253" s="18"/>
      <c r="L253" s="18"/>
      <c r="M253" s="18"/>
      <c r="N253" s="18"/>
      <c r="O253" s="19"/>
      <c r="P253" s="20"/>
      <c r="Q253" s="18"/>
      <c r="R253" s="21"/>
      <c r="S253" s="21"/>
      <c r="T253" s="21"/>
      <c r="U253" s="21"/>
      <c r="V253" s="21"/>
      <c r="W253" s="21"/>
      <c r="X253" s="21"/>
      <c r="Y253" s="19"/>
      <c r="Z253" s="13"/>
      <c r="AA253" s="13"/>
      <c r="AB253" s="13"/>
      <c r="AC253" s="13"/>
      <c r="AD253" s="13"/>
    </row>
    <row r="254" spans="2:30" s="14" customFormat="1" x14ac:dyDescent="0.2">
      <c r="B254" s="9"/>
      <c r="C254" s="24"/>
      <c r="D254" s="13"/>
      <c r="E254" s="16"/>
      <c r="F254" s="17"/>
      <c r="G254" s="17"/>
      <c r="H254" s="17"/>
      <c r="I254" s="13"/>
      <c r="J254" s="13"/>
      <c r="K254" s="13"/>
      <c r="L254" s="13"/>
      <c r="M254" s="18"/>
      <c r="N254" s="18"/>
      <c r="O254" s="19"/>
      <c r="P254" s="20"/>
      <c r="Q254" s="18"/>
      <c r="R254" s="21"/>
      <c r="S254" s="21"/>
      <c r="T254" s="21"/>
      <c r="U254" s="21"/>
      <c r="V254" s="21"/>
      <c r="W254" s="21"/>
      <c r="X254" s="21"/>
      <c r="Y254" s="19"/>
      <c r="Z254" s="13"/>
      <c r="AA254" s="13"/>
      <c r="AB254" s="13"/>
      <c r="AC254" s="13"/>
      <c r="AD254" s="13"/>
    </row>
    <row r="255" spans="2:30" s="14" customFormat="1" x14ac:dyDescent="0.2">
      <c r="B255" s="9"/>
      <c r="C255" s="24"/>
      <c r="D255" s="13"/>
      <c r="E255" s="16"/>
      <c r="F255" s="17"/>
      <c r="G255" s="17"/>
      <c r="H255" s="17"/>
      <c r="I255" s="13"/>
      <c r="J255" s="13"/>
      <c r="K255" s="13"/>
      <c r="L255" s="13"/>
      <c r="M255" s="18"/>
      <c r="N255" s="18"/>
      <c r="O255" s="19"/>
      <c r="P255" s="20"/>
      <c r="Q255" s="18"/>
      <c r="R255" s="21"/>
      <c r="S255" s="21"/>
      <c r="T255" s="21"/>
      <c r="U255" s="21"/>
      <c r="V255" s="21"/>
      <c r="W255" s="21"/>
      <c r="X255" s="21"/>
      <c r="Y255" s="19"/>
      <c r="Z255" s="13"/>
      <c r="AA255" s="13"/>
      <c r="AB255" s="13"/>
      <c r="AC255" s="13"/>
      <c r="AD255" s="13"/>
    </row>
    <row r="256" spans="2:30" s="14" customFormat="1" x14ac:dyDescent="0.2">
      <c r="B256" s="9"/>
      <c r="C256" s="24"/>
      <c r="D256" s="23"/>
      <c r="E256" s="16"/>
      <c r="F256" s="17"/>
      <c r="G256" s="17"/>
      <c r="H256" s="17"/>
      <c r="I256" s="24"/>
      <c r="J256" s="24"/>
      <c r="K256" s="24"/>
      <c r="L256" s="24"/>
      <c r="M256" s="18"/>
      <c r="N256" s="18"/>
      <c r="O256" s="19"/>
      <c r="P256" s="20"/>
      <c r="Q256" s="18"/>
      <c r="R256" s="21"/>
      <c r="S256" s="21"/>
      <c r="T256" s="21"/>
      <c r="U256" s="21"/>
      <c r="V256" s="21"/>
      <c r="W256" s="21"/>
      <c r="X256" s="21"/>
      <c r="Y256" s="19"/>
      <c r="Z256" s="13"/>
      <c r="AA256" s="13"/>
      <c r="AB256" s="13"/>
      <c r="AC256" s="13"/>
      <c r="AD256" s="13"/>
    </row>
    <row r="257" spans="2:30" s="14" customFormat="1" x14ac:dyDescent="0.2">
      <c r="B257" s="9"/>
      <c r="C257" s="24"/>
      <c r="D257" s="25"/>
      <c r="E257" s="16"/>
      <c r="F257" s="17"/>
      <c r="G257" s="17"/>
      <c r="H257" s="17"/>
      <c r="I257" s="26"/>
      <c r="J257" s="26"/>
      <c r="K257" s="18"/>
      <c r="L257" s="18"/>
      <c r="M257" s="18"/>
      <c r="N257" s="18"/>
      <c r="O257" s="19"/>
      <c r="P257" s="20"/>
      <c r="Q257" s="18"/>
      <c r="R257" s="21"/>
      <c r="S257" s="21"/>
      <c r="T257" s="21"/>
      <c r="U257" s="21"/>
      <c r="V257" s="21"/>
      <c r="W257" s="21"/>
      <c r="X257" s="21"/>
      <c r="Y257" s="19"/>
      <c r="Z257" s="13"/>
      <c r="AA257" s="13"/>
      <c r="AB257" s="13"/>
      <c r="AC257" s="13"/>
      <c r="AD257" s="13"/>
    </row>
    <row r="258" spans="2:30" s="14" customFormat="1" x14ac:dyDescent="0.2">
      <c r="B258" s="9"/>
      <c r="C258" s="24"/>
      <c r="D258" s="25"/>
      <c r="E258" s="16"/>
      <c r="F258" s="17"/>
      <c r="G258" s="17"/>
      <c r="H258" s="17"/>
      <c r="I258" s="26"/>
      <c r="J258" s="26"/>
      <c r="K258" s="18"/>
      <c r="L258" s="18"/>
      <c r="M258" s="18"/>
      <c r="N258" s="18"/>
      <c r="O258" s="19"/>
      <c r="P258" s="20"/>
      <c r="Q258" s="18"/>
      <c r="R258" s="21"/>
      <c r="S258" s="21"/>
      <c r="T258" s="21"/>
      <c r="U258" s="21"/>
      <c r="V258" s="21"/>
      <c r="W258" s="21"/>
      <c r="X258" s="21"/>
      <c r="Y258" s="19"/>
      <c r="Z258" s="13"/>
      <c r="AA258" s="13"/>
      <c r="AB258" s="13"/>
      <c r="AC258" s="13"/>
      <c r="AD258" s="13"/>
    </row>
    <row r="259" spans="2:30" s="14" customFormat="1" x14ac:dyDescent="0.2">
      <c r="B259" s="9"/>
      <c r="C259" s="24"/>
      <c r="D259" s="25"/>
      <c r="E259" s="16"/>
      <c r="F259" s="17"/>
      <c r="G259" s="17"/>
      <c r="H259" s="17"/>
      <c r="I259" s="26"/>
      <c r="J259" s="26"/>
      <c r="K259" s="18"/>
      <c r="L259" s="18"/>
      <c r="M259" s="18"/>
      <c r="N259" s="18"/>
      <c r="O259" s="19"/>
      <c r="P259" s="20"/>
      <c r="Q259" s="18"/>
      <c r="R259" s="21"/>
      <c r="S259" s="21"/>
      <c r="T259" s="21"/>
      <c r="U259" s="21"/>
      <c r="V259" s="21"/>
      <c r="W259" s="21"/>
      <c r="X259" s="21"/>
      <c r="Y259" s="19"/>
      <c r="Z259" s="13"/>
      <c r="AA259" s="13"/>
      <c r="AB259" s="13"/>
      <c r="AC259" s="13"/>
      <c r="AD259" s="13"/>
    </row>
    <row r="260" spans="2:30" s="14" customFormat="1" x14ac:dyDescent="0.2">
      <c r="B260" s="9"/>
      <c r="C260" s="24"/>
      <c r="D260" s="25"/>
      <c r="E260" s="16"/>
      <c r="F260" s="17"/>
      <c r="G260" s="17"/>
      <c r="H260" s="17"/>
      <c r="I260" s="26"/>
      <c r="J260" s="26"/>
      <c r="K260" s="18"/>
      <c r="L260" s="18"/>
      <c r="M260" s="18"/>
      <c r="N260" s="18"/>
      <c r="O260" s="19"/>
      <c r="P260" s="20"/>
      <c r="Q260" s="18"/>
      <c r="R260" s="21"/>
      <c r="S260" s="21"/>
      <c r="T260" s="21"/>
      <c r="U260" s="21"/>
      <c r="V260" s="21"/>
      <c r="W260" s="21"/>
      <c r="X260" s="21"/>
      <c r="Y260" s="19"/>
      <c r="Z260" s="13"/>
      <c r="AA260" s="13"/>
      <c r="AB260" s="13"/>
      <c r="AC260" s="13"/>
      <c r="AD260" s="13"/>
    </row>
    <row r="261" spans="2:30" s="14" customFormat="1" x14ac:dyDescent="0.2">
      <c r="B261" s="9"/>
      <c r="C261" s="24"/>
      <c r="D261" s="25"/>
      <c r="E261" s="16"/>
      <c r="F261" s="17"/>
      <c r="G261" s="17"/>
      <c r="H261" s="17"/>
      <c r="I261" s="26"/>
      <c r="J261" s="26"/>
      <c r="K261" s="18"/>
      <c r="L261" s="18"/>
      <c r="M261" s="18"/>
      <c r="N261" s="18"/>
      <c r="O261" s="19"/>
      <c r="P261" s="20"/>
      <c r="Q261" s="18"/>
      <c r="R261" s="21"/>
      <c r="S261" s="21"/>
      <c r="T261" s="21"/>
      <c r="U261" s="21"/>
      <c r="V261" s="21"/>
      <c r="W261" s="21"/>
      <c r="X261" s="21"/>
      <c r="Y261" s="19"/>
      <c r="Z261" s="13"/>
      <c r="AA261" s="13"/>
      <c r="AB261" s="13"/>
      <c r="AC261" s="13"/>
      <c r="AD261" s="13"/>
    </row>
    <row r="262" spans="2:30" s="14" customFormat="1" x14ac:dyDescent="0.2">
      <c r="B262" s="9"/>
      <c r="C262" s="24"/>
      <c r="D262" s="25"/>
      <c r="E262" s="16"/>
      <c r="F262" s="17"/>
      <c r="G262" s="17"/>
      <c r="H262" s="17"/>
      <c r="I262" s="26"/>
      <c r="J262" s="26"/>
      <c r="K262" s="18"/>
      <c r="L262" s="18"/>
      <c r="M262" s="18"/>
      <c r="N262" s="18"/>
      <c r="O262" s="19"/>
      <c r="P262" s="20"/>
      <c r="Q262" s="18"/>
      <c r="R262" s="21"/>
      <c r="S262" s="21"/>
      <c r="T262" s="21"/>
      <c r="U262" s="21"/>
      <c r="V262" s="21"/>
      <c r="W262" s="21"/>
      <c r="X262" s="21"/>
      <c r="Y262" s="19"/>
      <c r="Z262" s="13"/>
      <c r="AA262" s="13"/>
      <c r="AB262" s="13"/>
      <c r="AC262" s="13"/>
      <c r="AD262" s="13"/>
    </row>
    <row r="263" spans="2:30" s="14" customFormat="1" x14ac:dyDescent="0.2">
      <c r="B263" s="9"/>
      <c r="C263" s="24"/>
      <c r="D263" s="25"/>
      <c r="E263" s="16"/>
      <c r="F263" s="17"/>
      <c r="G263" s="17"/>
      <c r="H263" s="17"/>
      <c r="I263" s="26"/>
      <c r="J263" s="26"/>
      <c r="K263" s="18"/>
      <c r="L263" s="18"/>
      <c r="M263" s="18"/>
      <c r="N263" s="18"/>
      <c r="O263" s="19"/>
      <c r="P263" s="20"/>
      <c r="Q263" s="18"/>
      <c r="R263" s="21"/>
      <c r="S263" s="21"/>
      <c r="T263" s="21"/>
      <c r="U263" s="21"/>
      <c r="V263" s="21"/>
      <c r="W263" s="21"/>
      <c r="X263" s="21"/>
      <c r="Y263" s="19"/>
      <c r="Z263" s="13"/>
      <c r="AA263" s="13"/>
      <c r="AB263" s="13"/>
      <c r="AC263" s="13"/>
      <c r="AD263" s="13"/>
    </row>
    <row r="264" spans="2:30" s="14" customFormat="1" x14ac:dyDescent="0.2">
      <c r="B264" s="9"/>
      <c r="C264" s="24"/>
      <c r="D264" s="25"/>
      <c r="E264" s="16"/>
      <c r="F264" s="17"/>
      <c r="G264" s="17"/>
      <c r="H264" s="17"/>
      <c r="I264" s="26"/>
      <c r="J264" s="26"/>
      <c r="K264" s="18"/>
      <c r="L264" s="18"/>
      <c r="M264" s="18"/>
      <c r="N264" s="18"/>
      <c r="O264" s="19"/>
      <c r="P264" s="20"/>
      <c r="Q264" s="18"/>
      <c r="R264" s="21"/>
      <c r="S264" s="21"/>
      <c r="T264" s="21"/>
      <c r="U264" s="21"/>
      <c r="V264" s="21"/>
      <c r="W264" s="21"/>
      <c r="X264" s="21"/>
      <c r="Y264" s="19"/>
    </row>
    <row r="265" spans="2:30" s="14" customFormat="1" x14ac:dyDescent="0.2">
      <c r="B265" s="9"/>
      <c r="C265" s="24"/>
      <c r="D265" s="25"/>
      <c r="E265" s="16"/>
      <c r="F265" s="17"/>
      <c r="G265" s="17"/>
      <c r="H265" s="17"/>
      <c r="I265" s="26"/>
      <c r="J265" s="26"/>
      <c r="K265" s="18"/>
      <c r="L265" s="18"/>
      <c r="M265" s="18"/>
      <c r="N265" s="18"/>
      <c r="O265" s="19"/>
      <c r="P265" s="20"/>
      <c r="Q265" s="18"/>
      <c r="R265" s="21"/>
      <c r="S265" s="21"/>
      <c r="T265" s="21"/>
      <c r="U265" s="21"/>
      <c r="V265" s="21"/>
      <c r="W265" s="21"/>
      <c r="X265" s="21"/>
      <c r="Y265" s="19"/>
    </row>
    <row r="266" spans="2:30" s="14" customFormat="1" x14ac:dyDescent="0.2">
      <c r="B266" s="9"/>
      <c r="C266" s="24"/>
      <c r="D266" s="25"/>
      <c r="E266" s="16"/>
      <c r="F266" s="17"/>
      <c r="G266" s="17"/>
      <c r="H266" s="17"/>
      <c r="I266" s="26"/>
      <c r="J266" s="26"/>
      <c r="K266" s="18"/>
      <c r="L266" s="18"/>
      <c r="M266" s="18"/>
      <c r="N266" s="18"/>
      <c r="O266" s="19"/>
      <c r="P266" s="20"/>
      <c r="Q266" s="18"/>
      <c r="R266" s="21"/>
      <c r="S266" s="21"/>
      <c r="T266" s="21"/>
      <c r="U266" s="21"/>
      <c r="V266" s="21"/>
      <c r="W266" s="21"/>
      <c r="X266" s="21"/>
      <c r="Y266" s="19"/>
    </row>
    <row r="267" spans="2:30" s="14" customFormat="1" x14ac:dyDescent="0.2">
      <c r="B267" s="9"/>
      <c r="C267" s="24"/>
      <c r="D267" s="25"/>
      <c r="E267" s="16"/>
      <c r="F267" s="17"/>
      <c r="G267" s="17"/>
      <c r="H267" s="17"/>
      <c r="I267" s="26"/>
      <c r="J267" s="26"/>
      <c r="K267" s="18"/>
      <c r="L267" s="18"/>
      <c r="M267" s="18"/>
      <c r="N267" s="18"/>
      <c r="O267" s="19"/>
      <c r="P267" s="20"/>
      <c r="Q267" s="18"/>
      <c r="R267" s="21"/>
      <c r="S267" s="21"/>
      <c r="T267" s="21"/>
      <c r="U267" s="21"/>
      <c r="V267" s="21"/>
      <c r="W267" s="21"/>
      <c r="X267" s="21"/>
      <c r="Y267" s="19"/>
    </row>
    <row r="268" spans="2:30" s="14" customFormat="1" x14ac:dyDescent="0.2">
      <c r="B268" s="9"/>
      <c r="C268" s="24"/>
      <c r="D268" s="25"/>
      <c r="E268" s="16"/>
      <c r="F268" s="17"/>
      <c r="G268" s="17"/>
      <c r="H268" s="17"/>
      <c r="I268" s="26"/>
      <c r="J268" s="26"/>
      <c r="K268" s="18"/>
      <c r="L268" s="18"/>
      <c r="M268" s="18"/>
      <c r="N268" s="18"/>
      <c r="O268" s="19"/>
      <c r="P268" s="20"/>
      <c r="Q268" s="18"/>
      <c r="R268" s="21"/>
      <c r="S268" s="21"/>
      <c r="T268" s="21"/>
      <c r="U268" s="21"/>
      <c r="V268" s="21"/>
      <c r="W268" s="21"/>
      <c r="X268" s="21"/>
      <c r="Y268" s="19"/>
    </row>
    <row r="269" spans="2:30" s="14" customFormat="1" x14ac:dyDescent="0.2">
      <c r="B269" s="9"/>
      <c r="C269" s="24"/>
      <c r="D269" s="25"/>
      <c r="E269" s="16"/>
      <c r="F269" s="17"/>
      <c r="G269" s="17"/>
      <c r="H269" s="17"/>
      <c r="I269" s="26"/>
      <c r="J269" s="26"/>
      <c r="K269" s="18"/>
      <c r="L269" s="18"/>
      <c r="M269" s="18"/>
      <c r="N269" s="18"/>
      <c r="O269" s="19"/>
      <c r="P269" s="20"/>
      <c r="Q269" s="18"/>
      <c r="R269" s="21"/>
      <c r="S269" s="21"/>
      <c r="T269" s="21"/>
      <c r="U269" s="21"/>
      <c r="V269" s="21"/>
      <c r="W269" s="21"/>
      <c r="X269" s="21"/>
      <c r="Y269" s="19"/>
    </row>
    <row r="270" spans="2:30" s="14" customFormat="1" x14ac:dyDescent="0.2">
      <c r="B270" s="9"/>
      <c r="C270" s="24"/>
      <c r="D270" s="25"/>
      <c r="E270" s="16"/>
      <c r="F270" s="17"/>
      <c r="G270" s="17"/>
      <c r="H270" s="17"/>
      <c r="I270" s="26"/>
      <c r="J270" s="26"/>
      <c r="K270" s="18"/>
      <c r="L270" s="18"/>
      <c r="M270" s="18"/>
      <c r="N270" s="18"/>
      <c r="O270" s="19"/>
      <c r="P270" s="20"/>
      <c r="Q270" s="18"/>
      <c r="R270" s="21"/>
      <c r="S270" s="21"/>
      <c r="T270" s="21"/>
      <c r="U270" s="21"/>
      <c r="V270" s="21"/>
      <c r="W270" s="21"/>
      <c r="X270" s="21"/>
      <c r="Y270" s="19"/>
    </row>
    <row r="271" spans="2:30" s="14" customFormat="1" x14ac:dyDescent="0.2">
      <c r="B271" s="9"/>
      <c r="C271" s="24"/>
      <c r="D271" s="25"/>
      <c r="E271" s="16"/>
      <c r="F271" s="17"/>
      <c r="G271" s="17"/>
      <c r="H271" s="17"/>
      <c r="I271" s="26"/>
      <c r="J271" s="26"/>
      <c r="K271" s="18"/>
      <c r="L271" s="18"/>
      <c r="M271" s="18"/>
      <c r="N271" s="18"/>
      <c r="O271" s="19"/>
      <c r="P271" s="20"/>
      <c r="Q271" s="18"/>
      <c r="R271" s="21"/>
      <c r="S271" s="21"/>
      <c r="T271" s="21"/>
      <c r="U271" s="21"/>
      <c r="V271" s="21"/>
      <c r="W271" s="21"/>
      <c r="X271" s="21"/>
      <c r="Y271" s="19"/>
    </row>
    <row r="272" spans="2:30" s="14" customFormat="1" x14ac:dyDescent="0.2">
      <c r="B272" s="9"/>
      <c r="C272" s="24"/>
      <c r="D272" s="25"/>
      <c r="E272" s="16"/>
      <c r="F272" s="17"/>
      <c r="G272" s="17"/>
      <c r="H272" s="17"/>
      <c r="I272" s="26"/>
      <c r="J272" s="26"/>
      <c r="K272" s="18"/>
      <c r="L272" s="18"/>
      <c r="M272" s="18"/>
      <c r="N272" s="18"/>
      <c r="O272" s="19"/>
      <c r="P272" s="20"/>
      <c r="Q272" s="18"/>
      <c r="R272" s="21"/>
      <c r="S272" s="21"/>
      <c r="T272" s="21"/>
      <c r="U272" s="21"/>
      <c r="V272" s="21"/>
      <c r="W272" s="21"/>
      <c r="X272" s="21"/>
      <c r="Y272" s="19"/>
    </row>
    <row r="273" spans="2:30" s="14" customFormat="1" x14ac:dyDescent="0.2">
      <c r="B273" s="9"/>
      <c r="C273" s="24"/>
      <c r="D273" s="25"/>
      <c r="E273" s="16"/>
      <c r="F273" s="17"/>
      <c r="G273" s="17"/>
      <c r="H273" s="17"/>
      <c r="I273" s="26"/>
      <c r="J273" s="26"/>
      <c r="K273" s="18"/>
      <c r="L273" s="18"/>
      <c r="M273" s="18"/>
      <c r="N273" s="18"/>
      <c r="O273" s="19"/>
      <c r="P273" s="20"/>
      <c r="Q273" s="18"/>
      <c r="R273" s="21"/>
      <c r="S273" s="21"/>
      <c r="T273" s="21"/>
      <c r="U273" s="21"/>
      <c r="V273" s="21"/>
      <c r="W273" s="21"/>
      <c r="X273" s="21"/>
      <c r="Y273" s="19"/>
    </row>
    <row r="274" spans="2:30" s="14" customFormat="1" x14ac:dyDescent="0.2">
      <c r="B274" s="9"/>
      <c r="C274" s="30"/>
      <c r="E274" s="16"/>
      <c r="F274" s="17"/>
      <c r="G274" s="17"/>
      <c r="H274" s="17"/>
      <c r="M274" s="18"/>
      <c r="N274" s="18"/>
      <c r="O274" s="19"/>
      <c r="P274" s="20"/>
      <c r="Q274" s="18"/>
      <c r="R274" s="21"/>
      <c r="S274" s="21"/>
      <c r="T274" s="21"/>
      <c r="U274" s="21"/>
      <c r="V274" s="21"/>
      <c r="W274" s="21"/>
      <c r="X274" s="21"/>
      <c r="Y274" s="19"/>
    </row>
    <row r="275" spans="2:30" s="14" customFormat="1" x14ac:dyDescent="0.2">
      <c r="B275" s="9"/>
      <c r="C275" s="24"/>
      <c r="D275" s="23"/>
      <c r="E275" s="16"/>
      <c r="F275" s="17"/>
      <c r="G275" s="17"/>
      <c r="H275" s="17"/>
      <c r="I275" s="24"/>
      <c r="J275" s="24"/>
      <c r="K275" s="24"/>
      <c r="L275" s="24"/>
      <c r="M275" s="18"/>
      <c r="N275" s="18"/>
      <c r="O275" s="19"/>
      <c r="P275" s="20"/>
      <c r="Q275" s="18"/>
      <c r="R275" s="21"/>
      <c r="S275" s="21"/>
      <c r="T275" s="21"/>
      <c r="U275" s="21"/>
      <c r="V275" s="21"/>
      <c r="W275" s="21"/>
      <c r="X275" s="21"/>
      <c r="Y275" s="19"/>
      <c r="Z275" s="13"/>
      <c r="AA275" s="13"/>
      <c r="AB275" s="13"/>
      <c r="AC275" s="13"/>
      <c r="AD275" s="13"/>
    </row>
    <row r="276" spans="2:30" s="14" customFormat="1" x14ac:dyDescent="0.2">
      <c r="B276" s="9"/>
      <c r="C276" s="24"/>
      <c r="D276" s="25"/>
      <c r="E276" s="16"/>
      <c r="F276" s="17"/>
      <c r="G276" s="17"/>
      <c r="H276" s="17"/>
      <c r="I276" s="26"/>
      <c r="J276" s="26"/>
      <c r="K276" s="18"/>
      <c r="L276" s="18"/>
      <c r="M276" s="18"/>
      <c r="N276" s="18"/>
      <c r="O276" s="19"/>
      <c r="P276" s="20"/>
      <c r="Q276" s="18"/>
      <c r="R276" s="21"/>
      <c r="S276" s="21"/>
      <c r="T276" s="21"/>
      <c r="U276" s="21"/>
      <c r="V276" s="21"/>
      <c r="W276" s="21"/>
      <c r="X276" s="21"/>
      <c r="Y276" s="19"/>
      <c r="Z276" s="13"/>
      <c r="AA276" s="13"/>
      <c r="AB276" s="13"/>
      <c r="AC276" s="13"/>
      <c r="AD276" s="13"/>
    </row>
    <row r="277" spans="2:30" s="14" customFormat="1" x14ac:dyDescent="0.2">
      <c r="B277" s="9"/>
      <c r="C277" s="24"/>
      <c r="D277" s="25"/>
      <c r="E277" s="16"/>
      <c r="F277" s="17"/>
      <c r="G277" s="17"/>
      <c r="H277" s="17"/>
      <c r="I277" s="26"/>
      <c r="J277" s="26"/>
      <c r="K277" s="18"/>
      <c r="L277" s="18"/>
      <c r="M277" s="18"/>
      <c r="N277" s="18"/>
      <c r="O277" s="19"/>
      <c r="P277" s="20"/>
      <c r="Q277" s="18"/>
      <c r="R277" s="21"/>
      <c r="S277" s="21"/>
      <c r="T277" s="21"/>
      <c r="U277" s="21"/>
      <c r="V277" s="21"/>
      <c r="W277" s="21"/>
      <c r="X277" s="21"/>
      <c r="Y277" s="19"/>
      <c r="Z277" s="13"/>
      <c r="AA277" s="13"/>
      <c r="AB277" s="13"/>
      <c r="AC277" s="13"/>
      <c r="AD277" s="13"/>
    </row>
    <row r="278" spans="2:30" s="14" customFormat="1" x14ac:dyDescent="0.2">
      <c r="B278" s="9"/>
      <c r="C278" s="24"/>
      <c r="D278" s="25"/>
      <c r="E278" s="16"/>
      <c r="F278" s="17"/>
      <c r="G278" s="17"/>
      <c r="H278" s="17"/>
      <c r="I278" s="26"/>
      <c r="J278" s="26"/>
      <c r="K278" s="18"/>
      <c r="L278" s="18"/>
      <c r="M278" s="18"/>
      <c r="N278" s="18"/>
      <c r="O278" s="19"/>
      <c r="P278" s="20"/>
      <c r="Q278" s="18"/>
      <c r="R278" s="21"/>
      <c r="S278" s="21"/>
      <c r="T278" s="21"/>
      <c r="U278" s="21"/>
      <c r="V278" s="21"/>
      <c r="W278" s="21"/>
      <c r="X278" s="21"/>
      <c r="Y278" s="19"/>
      <c r="Z278" s="13"/>
      <c r="AA278" s="13"/>
      <c r="AB278" s="13"/>
      <c r="AC278" s="13"/>
      <c r="AD278" s="13"/>
    </row>
    <row r="279" spans="2:30" s="14" customFormat="1" x14ac:dyDescent="0.2">
      <c r="B279" s="9"/>
      <c r="C279" s="24"/>
      <c r="D279" s="25"/>
      <c r="E279" s="16"/>
      <c r="F279" s="17"/>
      <c r="G279" s="17"/>
      <c r="H279" s="17"/>
      <c r="I279" s="26"/>
      <c r="J279" s="26"/>
      <c r="K279" s="18"/>
      <c r="L279" s="18"/>
      <c r="M279" s="18"/>
      <c r="N279" s="18"/>
      <c r="O279" s="19"/>
      <c r="P279" s="20"/>
      <c r="Q279" s="18"/>
      <c r="R279" s="21"/>
      <c r="S279" s="21"/>
      <c r="T279" s="21"/>
      <c r="U279" s="21"/>
      <c r="V279" s="21"/>
      <c r="W279" s="21"/>
      <c r="X279" s="21"/>
      <c r="Y279" s="19"/>
    </row>
    <row r="280" spans="2:30" s="14" customFormat="1" x14ac:dyDescent="0.2">
      <c r="B280" s="9"/>
      <c r="C280" s="24"/>
      <c r="D280" s="25"/>
      <c r="E280" s="16"/>
      <c r="F280" s="17"/>
      <c r="G280" s="17"/>
      <c r="H280" s="17"/>
      <c r="I280" s="26"/>
      <c r="J280" s="26"/>
      <c r="K280" s="18"/>
      <c r="L280" s="18"/>
      <c r="M280" s="18"/>
      <c r="N280" s="18"/>
      <c r="O280" s="19"/>
      <c r="P280" s="20"/>
      <c r="Q280" s="18"/>
      <c r="R280" s="21"/>
      <c r="S280" s="21"/>
      <c r="T280" s="21"/>
      <c r="U280" s="21"/>
      <c r="V280" s="21"/>
      <c r="W280" s="21"/>
      <c r="X280" s="21"/>
      <c r="Y280" s="19"/>
    </row>
    <row r="281" spans="2:30" s="14" customFormat="1" x14ac:dyDescent="0.2">
      <c r="B281" s="9"/>
      <c r="C281" s="24"/>
      <c r="D281" s="25"/>
      <c r="E281" s="16"/>
      <c r="F281" s="17"/>
      <c r="G281" s="17"/>
      <c r="H281" s="17"/>
      <c r="I281" s="26"/>
      <c r="J281" s="26"/>
      <c r="K281" s="18"/>
      <c r="L281" s="18"/>
      <c r="M281" s="18"/>
      <c r="N281" s="18"/>
      <c r="O281" s="19"/>
      <c r="P281" s="20"/>
      <c r="Q281" s="18"/>
      <c r="R281" s="21"/>
      <c r="S281" s="21"/>
      <c r="T281" s="21"/>
      <c r="U281" s="21"/>
      <c r="V281" s="21"/>
      <c r="W281" s="21"/>
      <c r="X281" s="21"/>
      <c r="Y281" s="19"/>
    </row>
    <row r="282" spans="2:30" s="14" customFormat="1" x14ac:dyDescent="0.2">
      <c r="B282" s="9"/>
      <c r="C282" s="24"/>
      <c r="D282" s="25"/>
      <c r="E282" s="16"/>
      <c r="F282" s="17"/>
      <c r="G282" s="17"/>
      <c r="H282" s="17"/>
      <c r="I282" s="26"/>
      <c r="J282" s="26"/>
      <c r="K282" s="18"/>
      <c r="L282" s="18"/>
      <c r="M282" s="18"/>
      <c r="N282" s="18"/>
      <c r="O282" s="19"/>
      <c r="P282" s="20"/>
      <c r="Q282" s="18"/>
      <c r="R282" s="21"/>
      <c r="S282" s="21"/>
      <c r="T282" s="21"/>
      <c r="U282" s="21"/>
      <c r="V282" s="21"/>
      <c r="W282" s="21"/>
      <c r="X282" s="21"/>
      <c r="Y282" s="19"/>
    </row>
    <row r="283" spans="2:30" s="14" customFormat="1" x14ac:dyDescent="0.2">
      <c r="B283" s="9"/>
      <c r="C283" s="24"/>
      <c r="D283" s="25"/>
      <c r="E283" s="16"/>
      <c r="F283" s="17"/>
      <c r="G283" s="17"/>
      <c r="H283" s="17"/>
      <c r="I283" s="26"/>
      <c r="J283" s="26"/>
      <c r="K283" s="18"/>
      <c r="L283" s="18"/>
      <c r="M283" s="18"/>
      <c r="N283" s="18"/>
      <c r="O283" s="19"/>
      <c r="P283" s="20"/>
      <c r="Q283" s="18"/>
      <c r="R283" s="21"/>
      <c r="S283" s="21"/>
      <c r="T283" s="21"/>
      <c r="U283" s="21"/>
      <c r="V283" s="21"/>
      <c r="W283" s="21"/>
      <c r="X283" s="21"/>
      <c r="Y283" s="19"/>
    </row>
    <row r="284" spans="2:30" s="14" customFormat="1" x14ac:dyDescent="0.2">
      <c r="B284" s="9"/>
      <c r="C284" s="24"/>
      <c r="D284" s="25"/>
      <c r="E284" s="16"/>
      <c r="F284" s="17"/>
      <c r="G284" s="17"/>
      <c r="H284" s="17"/>
      <c r="I284" s="26"/>
      <c r="J284" s="26"/>
      <c r="K284" s="18"/>
      <c r="L284" s="18"/>
      <c r="M284" s="18"/>
      <c r="N284" s="18"/>
      <c r="O284" s="19"/>
      <c r="P284" s="20"/>
      <c r="Q284" s="18"/>
      <c r="R284" s="21"/>
      <c r="S284" s="21"/>
      <c r="T284" s="21"/>
      <c r="U284" s="21"/>
      <c r="V284" s="21"/>
      <c r="W284" s="21"/>
      <c r="X284" s="21"/>
      <c r="Y284" s="19"/>
    </row>
    <row r="285" spans="2:30" s="14" customFormat="1" x14ac:dyDescent="0.2">
      <c r="B285" s="9"/>
      <c r="C285" s="24"/>
      <c r="D285" s="25"/>
      <c r="E285" s="16"/>
      <c r="F285" s="17"/>
      <c r="G285" s="17"/>
      <c r="H285" s="17"/>
      <c r="I285" s="26"/>
      <c r="J285" s="26"/>
      <c r="K285" s="18"/>
      <c r="L285" s="18"/>
      <c r="M285" s="18"/>
      <c r="N285" s="18"/>
      <c r="O285" s="19"/>
      <c r="P285" s="20"/>
      <c r="Q285" s="18"/>
      <c r="R285" s="21"/>
      <c r="S285" s="21"/>
      <c r="T285" s="21"/>
      <c r="U285" s="21"/>
      <c r="V285" s="21"/>
      <c r="W285" s="21"/>
      <c r="X285" s="21"/>
      <c r="Y285" s="19"/>
    </row>
    <row r="286" spans="2:30" s="14" customFormat="1" x14ac:dyDescent="0.2">
      <c r="B286" s="9"/>
      <c r="C286" s="24"/>
      <c r="D286" s="25"/>
      <c r="E286" s="16"/>
      <c r="F286" s="17"/>
      <c r="G286" s="17"/>
      <c r="H286" s="17"/>
      <c r="I286" s="26"/>
      <c r="J286" s="26"/>
      <c r="K286" s="18"/>
      <c r="L286" s="18"/>
      <c r="M286" s="18"/>
      <c r="N286" s="18"/>
      <c r="O286" s="19"/>
      <c r="P286" s="20"/>
      <c r="Q286" s="18"/>
      <c r="R286" s="21"/>
      <c r="S286" s="21"/>
      <c r="T286" s="21"/>
      <c r="U286" s="21"/>
      <c r="V286" s="21"/>
      <c r="W286" s="21"/>
      <c r="X286" s="21"/>
      <c r="Y286" s="19"/>
    </row>
    <row r="287" spans="2:30" s="14" customFormat="1" x14ac:dyDescent="0.2">
      <c r="B287" s="9"/>
      <c r="C287" s="24"/>
      <c r="D287" s="25"/>
      <c r="E287" s="16"/>
      <c r="F287" s="17"/>
      <c r="G287" s="17"/>
      <c r="H287" s="17"/>
      <c r="I287" s="26"/>
      <c r="J287" s="26"/>
      <c r="K287" s="18"/>
      <c r="L287" s="18"/>
      <c r="M287" s="18"/>
      <c r="N287" s="18"/>
      <c r="O287" s="19"/>
      <c r="P287" s="20"/>
      <c r="Q287" s="18"/>
      <c r="R287" s="21"/>
      <c r="S287" s="21"/>
      <c r="T287" s="21"/>
      <c r="U287" s="21"/>
      <c r="V287" s="21"/>
      <c r="W287" s="21"/>
      <c r="X287" s="21"/>
      <c r="Y287" s="19"/>
    </row>
    <row r="288" spans="2:30" s="14" customFormat="1" x14ac:dyDescent="0.2">
      <c r="B288" s="9"/>
      <c r="C288" s="24"/>
      <c r="D288" s="25"/>
      <c r="E288" s="16"/>
      <c r="F288" s="17"/>
      <c r="G288" s="17"/>
      <c r="H288" s="17"/>
      <c r="I288" s="26"/>
      <c r="J288" s="26"/>
      <c r="K288" s="18"/>
      <c r="L288" s="18"/>
      <c r="M288" s="18"/>
      <c r="N288" s="18"/>
      <c r="O288" s="19"/>
      <c r="P288" s="20"/>
      <c r="Q288" s="18"/>
      <c r="R288" s="21"/>
      <c r="S288" s="21"/>
      <c r="T288" s="21"/>
      <c r="U288" s="21"/>
      <c r="V288" s="21"/>
      <c r="W288" s="21"/>
      <c r="X288" s="21"/>
      <c r="Y288" s="19"/>
    </row>
    <row r="289" spans="2:25" s="14" customFormat="1" x14ac:dyDescent="0.2">
      <c r="B289" s="9"/>
      <c r="C289" s="24"/>
      <c r="D289" s="25"/>
      <c r="E289" s="16"/>
      <c r="F289" s="17"/>
      <c r="G289" s="17"/>
      <c r="H289" s="17"/>
      <c r="I289" s="26"/>
      <c r="J289" s="26"/>
      <c r="K289" s="18"/>
      <c r="L289" s="18"/>
      <c r="M289" s="18"/>
      <c r="N289" s="18"/>
      <c r="O289" s="19"/>
      <c r="P289" s="20"/>
      <c r="Q289" s="18"/>
      <c r="R289" s="21"/>
      <c r="S289" s="21"/>
      <c r="T289" s="21"/>
      <c r="U289" s="21"/>
      <c r="V289" s="21"/>
      <c r="W289" s="21"/>
      <c r="X289" s="21"/>
      <c r="Y289" s="19"/>
    </row>
    <row r="290" spans="2:25" s="14" customFormat="1" x14ac:dyDescent="0.2">
      <c r="B290" s="9"/>
      <c r="C290" s="24"/>
      <c r="D290" s="25"/>
      <c r="E290" s="16"/>
      <c r="F290" s="17"/>
      <c r="G290" s="17"/>
      <c r="H290" s="17"/>
      <c r="I290" s="26"/>
      <c r="J290" s="26"/>
      <c r="K290" s="18"/>
      <c r="L290" s="18"/>
      <c r="M290" s="18"/>
      <c r="N290" s="18"/>
      <c r="O290" s="19"/>
      <c r="P290" s="20"/>
      <c r="Q290" s="18"/>
      <c r="R290" s="21"/>
      <c r="S290" s="21"/>
      <c r="T290" s="21"/>
      <c r="U290" s="21"/>
      <c r="V290" s="21"/>
      <c r="W290" s="21"/>
      <c r="X290" s="21"/>
      <c r="Y290" s="19"/>
    </row>
    <row r="291" spans="2:25" s="14" customFormat="1" x14ac:dyDescent="0.2">
      <c r="B291" s="9"/>
      <c r="C291" s="24"/>
      <c r="D291" s="25"/>
      <c r="E291" s="16"/>
      <c r="F291" s="17"/>
      <c r="G291" s="17"/>
      <c r="H291" s="17"/>
      <c r="I291" s="26"/>
      <c r="J291" s="26"/>
      <c r="K291" s="18"/>
      <c r="L291" s="18"/>
      <c r="M291" s="18"/>
      <c r="N291" s="18"/>
      <c r="O291" s="19"/>
      <c r="P291" s="20"/>
      <c r="Q291" s="18"/>
      <c r="R291" s="21"/>
      <c r="S291" s="21"/>
      <c r="T291" s="21"/>
      <c r="U291" s="21"/>
      <c r="V291" s="21"/>
      <c r="W291" s="21"/>
      <c r="X291" s="21"/>
      <c r="Y291" s="19"/>
    </row>
    <row r="292" spans="2:25" s="14" customFormat="1" x14ac:dyDescent="0.2">
      <c r="B292" s="9"/>
      <c r="C292" s="24"/>
      <c r="D292" s="25"/>
      <c r="E292" s="16"/>
      <c r="F292" s="17"/>
      <c r="G292" s="17"/>
      <c r="H292" s="17"/>
      <c r="I292" s="26"/>
      <c r="J292" s="26"/>
      <c r="K292" s="18"/>
      <c r="L292" s="18"/>
      <c r="M292" s="18"/>
      <c r="N292" s="18"/>
      <c r="O292" s="19"/>
      <c r="P292" s="20"/>
      <c r="Q292" s="18"/>
      <c r="R292" s="21"/>
      <c r="S292" s="21"/>
      <c r="T292" s="21"/>
      <c r="U292" s="21"/>
      <c r="V292" s="21"/>
      <c r="W292" s="21"/>
      <c r="X292" s="21"/>
      <c r="Y292" s="19"/>
    </row>
    <row r="293" spans="2:25" s="14" customFormat="1" x14ac:dyDescent="0.2">
      <c r="B293" s="9"/>
      <c r="C293" s="24"/>
      <c r="D293" s="25"/>
      <c r="E293" s="16"/>
      <c r="F293" s="17"/>
      <c r="G293" s="17"/>
      <c r="H293" s="17"/>
      <c r="I293" s="26"/>
      <c r="J293" s="26"/>
      <c r="K293" s="18"/>
      <c r="L293" s="18"/>
      <c r="M293" s="18"/>
      <c r="N293" s="18"/>
      <c r="O293" s="19"/>
      <c r="P293" s="20"/>
      <c r="Q293" s="18"/>
      <c r="R293" s="21"/>
      <c r="S293" s="21"/>
      <c r="T293" s="21"/>
      <c r="U293" s="21"/>
      <c r="V293" s="21"/>
      <c r="W293" s="21"/>
      <c r="X293" s="21"/>
      <c r="Y293" s="19"/>
    </row>
    <row r="294" spans="2:25" s="14" customFormat="1" x14ac:dyDescent="0.2">
      <c r="B294" s="9"/>
      <c r="C294" s="24"/>
      <c r="D294" s="25"/>
      <c r="E294" s="16"/>
      <c r="F294" s="17"/>
      <c r="G294" s="17"/>
      <c r="H294" s="17"/>
      <c r="I294" s="26"/>
      <c r="J294" s="26"/>
      <c r="K294" s="18"/>
      <c r="L294" s="18"/>
      <c r="M294" s="18"/>
      <c r="N294" s="18"/>
      <c r="O294" s="19"/>
      <c r="P294" s="20"/>
      <c r="Q294" s="18"/>
      <c r="R294" s="21"/>
      <c r="S294" s="21"/>
      <c r="T294" s="21"/>
      <c r="U294" s="21"/>
      <c r="V294" s="21"/>
      <c r="W294" s="21"/>
      <c r="X294" s="21"/>
      <c r="Y294" s="19"/>
    </row>
    <row r="295" spans="2:25" s="14" customFormat="1" x14ac:dyDescent="0.2">
      <c r="B295" s="9"/>
      <c r="C295" s="24"/>
      <c r="D295" s="25"/>
      <c r="E295" s="16"/>
      <c r="F295" s="17"/>
      <c r="G295" s="17"/>
      <c r="H295" s="17"/>
      <c r="I295" s="26"/>
      <c r="J295" s="26"/>
      <c r="K295" s="18"/>
      <c r="L295" s="18"/>
      <c r="M295" s="18"/>
      <c r="N295" s="18"/>
      <c r="O295" s="19"/>
      <c r="P295" s="20"/>
      <c r="Q295" s="18"/>
      <c r="R295" s="21"/>
      <c r="S295" s="21"/>
      <c r="T295" s="21"/>
      <c r="U295" s="21"/>
      <c r="V295" s="21"/>
      <c r="W295" s="21"/>
      <c r="X295" s="21"/>
      <c r="Y295" s="19"/>
    </row>
    <row r="296" spans="2:25" s="14" customFormat="1" x14ac:dyDescent="0.2">
      <c r="B296" s="9"/>
      <c r="C296" s="24"/>
      <c r="D296" s="25"/>
      <c r="E296" s="16"/>
      <c r="F296" s="17"/>
      <c r="G296" s="17"/>
      <c r="H296" s="17"/>
      <c r="I296" s="26"/>
      <c r="J296" s="26"/>
      <c r="K296" s="18"/>
      <c r="L296" s="18"/>
      <c r="M296" s="18"/>
      <c r="N296" s="18"/>
      <c r="O296" s="19"/>
      <c r="P296" s="20"/>
      <c r="Q296" s="18"/>
      <c r="R296" s="21"/>
      <c r="S296" s="21"/>
      <c r="T296" s="21"/>
      <c r="U296" s="21"/>
      <c r="V296" s="21"/>
      <c r="W296" s="21"/>
      <c r="X296" s="21"/>
      <c r="Y296" s="19"/>
    </row>
    <row r="297" spans="2:25" s="14" customFormat="1" x14ac:dyDescent="0.2">
      <c r="B297" s="9"/>
      <c r="C297" s="24"/>
      <c r="D297" s="25"/>
      <c r="E297" s="16"/>
      <c r="F297" s="17"/>
      <c r="G297" s="17"/>
      <c r="H297" s="17"/>
      <c r="I297" s="26"/>
      <c r="J297" s="26"/>
      <c r="K297" s="18"/>
      <c r="L297" s="18"/>
      <c r="M297" s="18"/>
      <c r="N297" s="18"/>
      <c r="O297" s="19"/>
      <c r="P297" s="20"/>
      <c r="Q297" s="18"/>
      <c r="R297" s="21"/>
      <c r="S297" s="21"/>
      <c r="T297" s="21"/>
      <c r="U297" s="21"/>
      <c r="V297" s="21"/>
      <c r="W297" s="21"/>
      <c r="X297" s="21"/>
      <c r="Y297" s="19"/>
    </row>
    <row r="298" spans="2:25" s="14" customFormat="1" x14ac:dyDescent="0.2">
      <c r="B298" s="9"/>
      <c r="C298" s="24"/>
      <c r="D298" s="25"/>
      <c r="E298" s="16"/>
      <c r="F298" s="17"/>
      <c r="G298" s="17"/>
      <c r="H298" s="17"/>
      <c r="I298" s="26"/>
      <c r="J298" s="26"/>
      <c r="K298" s="18"/>
      <c r="L298" s="18"/>
      <c r="M298" s="18"/>
      <c r="N298" s="18"/>
      <c r="O298" s="19"/>
      <c r="P298" s="20"/>
      <c r="Q298" s="18"/>
      <c r="R298" s="21"/>
      <c r="S298" s="21"/>
      <c r="T298" s="21"/>
      <c r="U298" s="21"/>
      <c r="V298" s="21"/>
      <c r="W298" s="21"/>
      <c r="X298" s="21"/>
      <c r="Y298" s="19"/>
    </row>
    <row r="299" spans="2:25" s="14" customFormat="1" x14ac:dyDescent="0.2">
      <c r="B299" s="9"/>
      <c r="C299" s="24"/>
      <c r="D299" s="25"/>
      <c r="E299" s="16"/>
      <c r="F299" s="17"/>
      <c r="G299" s="17"/>
      <c r="H299" s="17"/>
      <c r="I299" s="26"/>
      <c r="J299" s="26"/>
      <c r="K299" s="18"/>
      <c r="L299" s="18"/>
      <c r="M299" s="18"/>
      <c r="N299" s="18"/>
      <c r="O299" s="19"/>
      <c r="P299" s="20"/>
      <c r="Q299" s="18"/>
      <c r="R299" s="21"/>
      <c r="S299" s="21"/>
      <c r="T299" s="21"/>
      <c r="U299" s="21"/>
      <c r="V299" s="21"/>
      <c r="W299" s="21"/>
      <c r="X299" s="21"/>
      <c r="Y299" s="19"/>
    </row>
    <row r="300" spans="2:25" s="14" customFormat="1" x14ac:dyDescent="0.2">
      <c r="B300" s="9"/>
      <c r="C300" s="24"/>
      <c r="D300" s="25"/>
      <c r="E300" s="16"/>
      <c r="F300" s="17"/>
      <c r="G300" s="17"/>
      <c r="H300" s="17"/>
      <c r="I300" s="26"/>
      <c r="J300" s="26"/>
      <c r="K300" s="18"/>
      <c r="L300" s="18"/>
      <c r="M300" s="18"/>
      <c r="N300" s="18"/>
      <c r="O300" s="19"/>
      <c r="P300" s="20"/>
      <c r="Q300" s="18"/>
      <c r="R300" s="21"/>
      <c r="S300" s="21"/>
      <c r="T300" s="21"/>
      <c r="U300" s="21"/>
      <c r="V300" s="21"/>
      <c r="W300" s="21"/>
      <c r="X300" s="21"/>
      <c r="Y300" s="19"/>
    </row>
    <row r="301" spans="2:25" s="14" customFormat="1" x14ac:dyDescent="0.2">
      <c r="B301" s="9"/>
      <c r="C301" s="24"/>
      <c r="D301" s="25"/>
      <c r="E301" s="16"/>
      <c r="F301" s="17"/>
      <c r="G301" s="17"/>
      <c r="H301" s="17"/>
      <c r="I301" s="26"/>
      <c r="J301" s="26"/>
      <c r="K301" s="18"/>
      <c r="L301" s="18"/>
      <c r="M301" s="18"/>
      <c r="N301" s="18"/>
      <c r="O301" s="19"/>
      <c r="P301" s="20"/>
      <c r="Q301" s="18"/>
      <c r="R301" s="21"/>
      <c r="S301" s="21"/>
      <c r="T301" s="21"/>
      <c r="U301" s="21"/>
      <c r="V301" s="21"/>
      <c r="W301" s="21"/>
      <c r="X301" s="21"/>
      <c r="Y301" s="19"/>
    </row>
    <row r="302" spans="2:25" s="14" customFormat="1" x14ac:dyDescent="0.2">
      <c r="B302" s="9"/>
      <c r="C302" s="24"/>
      <c r="D302" s="25"/>
      <c r="E302" s="16"/>
      <c r="F302" s="17"/>
      <c r="G302" s="17"/>
      <c r="H302" s="17"/>
      <c r="I302" s="26"/>
      <c r="J302" s="26"/>
      <c r="K302" s="18"/>
      <c r="L302" s="18"/>
      <c r="M302" s="18"/>
      <c r="N302" s="18"/>
      <c r="O302" s="19"/>
      <c r="P302" s="20"/>
      <c r="Q302" s="18"/>
      <c r="R302" s="21"/>
      <c r="S302" s="21"/>
      <c r="T302" s="21"/>
      <c r="U302" s="21"/>
      <c r="V302" s="21"/>
      <c r="W302" s="21"/>
      <c r="X302" s="21"/>
      <c r="Y302" s="19"/>
    </row>
    <row r="303" spans="2:25" s="14" customFormat="1" x14ac:dyDescent="0.2">
      <c r="B303" s="9"/>
      <c r="C303" s="24"/>
      <c r="D303" s="25"/>
      <c r="E303" s="16"/>
      <c r="F303" s="17"/>
      <c r="G303" s="17"/>
      <c r="H303" s="17"/>
      <c r="I303" s="26"/>
      <c r="J303" s="26"/>
      <c r="K303" s="18"/>
      <c r="L303" s="18"/>
      <c r="M303" s="18"/>
      <c r="N303" s="18"/>
      <c r="O303" s="19"/>
      <c r="P303" s="20"/>
      <c r="Q303" s="18"/>
      <c r="R303" s="21"/>
      <c r="S303" s="21"/>
      <c r="T303" s="21"/>
      <c r="U303" s="21"/>
      <c r="V303" s="21"/>
      <c r="W303" s="21"/>
      <c r="X303" s="21"/>
      <c r="Y303" s="19"/>
    </row>
    <row r="304" spans="2:25" s="14" customFormat="1" x14ac:dyDescent="0.2">
      <c r="B304" s="9"/>
      <c r="C304" s="24"/>
      <c r="D304" s="25"/>
      <c r="E304" s="16"/>
      <c r="F304" s="17"/>
      <c r="G304" s="17"/>
      <c r="H304" s="17"/>
      <c r="I304" s="26"/>
      <c r="J304" s="26"/>
      <c r="K304" s="18"/>
      <c r="L304" s="18"/>
      <c r="M304" s="18"/>
      <c r="N304" s="18"/>
      <c r="O304" s="19"/>
      <c r="P304" s="20"/>
      <c r="Q304" s="18"/>
      <c r="R304" s="21"/>
      <c r="S304" s="21"/>
      <c r="T304" s="21"/>
      <c r="U304" s="21"/>
      <c r="V304" s="21"/>
      <c r="W304" s="21"/>
      <c r="X304" s="21"/>
      <c r="Y304" s="19"/>
    </row>
    <row r="305" spans="2:30" s="14" customFormat="1" x14ac:dyDescent="0.2">
      <c r="B305" s="9"/>
      <c r="C305" s="24"/>
      <c r="D305" s="25"/>
      <c r="E305" s="16"/>
      <c r="F305" s="17"/>
      <c r="G305" s="17"/>
      <c r="H305" s="17"/>
      <c r="I305" s="26"/>
      <c r="J305" s="26"/>
      <c r="K305" s="18"/>
      <c r="L305" s="18"/>
      <c r="M305" s="18"/>
      <c r="N305" s="18"/>
      <c r="O305" s="19"/>
      <c r="P305" s="20"/>
      <c r="Q305" s="18"/>
      <c r="R305" s="21"/>
      <c r="S305" s="21"/>
      <c r="T305" s="21"/>
      <c r="U305" s="21"/>
      <c r="V305" s="21"/>
      <c r="W305" s="21"/>
      <c r="X305" s="21"/>
      <c r="Y305" s="19"/>
    </row>
    <row r="306" spans="2:30" s="14" customFormat="1" x14ac:dyDescent="0.2">
      <c r="B306" s="9"/>
      <c r="C306" s="24"/>
      <c r="D306" s="25"/>
      <c r="E306" s="16"/>
      <c r="F306" s="17"/>
      <c r="G306" s="17"/>
      <c r="H306" s="17"/>
      <c r="I306" s="26"/>
      <c r="J306" s="26"/>
      <c r="K306" s="18"/>
      <c r="L306" s="18"/>
      <c r="M306" s="18"/>
      <c r="N306" s="18"/>
      <c r="O306" s="19"/>
      <c r="P306" s="20"/>
      <c r="Q306" s="18"/>
      <c r="R306" s="21"/>
      <c r="S306" s="21"/>
      <c r="T306" s="21"/>
      <c r="U306" s="21"/>
      <c r="V306" s="21"/>
      <c r="W306" s="21"/>
      <c r="X306" s="21"/>
      <c r="Y306" s="19"/>
    </row>
    <row r="307" spans="2:30" s="14" customFormat="1" x14ac:dyDescent="0.2">
      <c r="B307" s="9"/>
      <c r="C307" s="24"/>
      <c r="D307" s="25"/>
      <c r="E307" s="16"/>
      <c r="F307" s="17"/>
      <c r="G307" s="17"/>
      <c r="H307" s="17"/>
      <c r="I307" s="26"/>
      <c r="J307" s="26"/>
      <c r="K307" s="18"/>
      <c r="L307" s="18"/>
      <c r="M307" s="18"/>
      <c r="N307" s="18"/>
      <c r="O307" s="19"/>
      <c r="P307" s="20"/>
      <c r="Q307" s="18"/>
      <c r="R307" s="21"/>
      <c r="S307" s="21"/>
      <c r="T307" s="21"/>
      <c r="U307" s="21"/>
      <c r="V307" s="21"/>
      <c r="W307" s="21"/>
      <c r="X307" s="21"/>
      <c r="Y307" s="19"/>
    </row>
    <row r="308" spans="2:30" s="14" customFormat="1" x14ac:dyDescent="0.2">
      <c r="B308" s="9"/>
      <c r="C308" s="30"/>
      <c r="E308" s="16"/>
      <c r="F308" s="17"/>
      <c r="G308" s="17"/>
      <c r="H308" s="17"/>
      <c r="M308" s="18"/>
      <c r="N308" s="18"/>
      <c r="O308" s="19"/>
      <c r="P308" s="20"/>
      <c r="Q308" s="18"/>
      <c r="R308" s="21"/>
      <c r="S308" s="21"/>
      <c r="T308" s="21"/>
      <c r="U308" s="21"/>
      <c r="V308" s="21"/>
      <c r="W308" s="21"/>
      <c r="X308" s="21"/>
      <c r="Y308" s="19"/>
    </row>
    <row r="309" spans="2:30" s="14" customFormat="1" x14ac:dyDescent="0.2">
      <c r="B309" s="9"/>
      <c r="C309" s="24"/>
      <c r="D309" s="23"/>
      <c r="E309" s="16"/>
      <c r="F309" s="17"/>
      <c r="G309" s="17"/>
      <c r="H309" s="17"/>
      <c r="I309" s="24"/>
      <c r="J309" s="24"/>
      <c r="K309" s="24"/>
      <c r="L309" s="24"/>
      <c r="M309" s="18"/>
      <c r="N309" s="18"/>
      <c r="O309" s="19"/>
      <c r="P309" s="20"/>
      <c r="Q309" s="18"/>
      <c r="R309" s="21"/>
      <c r="S309" s="21"/>
      <c r="T309" s="21"/>
      <c r="U309" s="21"/>
      <c r="V309" s="21"/>
      <c r="W309" s="21"/>
      <c r="X309" s="21"/>
      <c r="Y309" s="19"/>
      <c r="Z309" s="13"/>
      <c r="AA309" s="13"/>
      <c r="AB309" s="13"/>
      <c r="AC309" s="13"/>
      <c r="AD309" s="13"/>
    </row>
    <row r="310" spans="2:30" s="14" customFormat="1" x14ac:dyDescent="0.2">
      <c r="B310" s="9"/>
      <c r="C310" s="24"/>
      <c r="D310" s="25"/>
      <c r="E310" s="16"/>
      <c r="F310" s="17"/>
      <c r="G310" s="17"/>
      <c r="H310" s="17"/>
      <c r="I310" s="26"/>
      <c r="J310" s="26"/>
      <c r="K310" s="18"/>
      <c r="L310" s="18"/>
      <c r="M310" s="18"/>
      <c r="N310" s="18"/>
      <c r="O310" s="19"/>
      <c r="P310" s="20"/>
      <c r="Q310" s="18"/>
      <c r="R310" s="21"/>
      <c r="S310" s="21"/>
      <c r="T310" s="21"/>
      <c r="U310" s="21"/>
      <c r="V310" s="21"/>
      <c r="W310" s="21"/>
      <c r="X310" s="21"/>
      <c r="Y310" s="19"/>
      <c r="Z310" s="13"/>
      <c r="AA310" s="13"/>
      <c r="AB310" s="13"/>
      <c r="AC310" s="13"/>
      <c r="AD310" s="13"/>
    </row>
    <row r="311" spans="2:30" s="14" customFormat="1" x14ac:dyDescent="0.2">
      <c r="B311" s="9"/>
      <c r="C311" s="24"/>
      <c r="D311" s="25"/>
      <c r="E311" s="16"/>
      <c r="F311" s="17"/>
      <c r="G311" s="17"/>
      <c r="H311" s="17"/>
      <c r="I311" s="26"/>
      <c r="J311" s="26"/>
      <c r="K311" s="18"/>
      <c r="L311" s="18"/>
      <c r="M311" s="18"/>
      <c r="N311" s="18"/>
      <c r="O311" s="19"/>
      <c r="P311" s="20"/>
      <c r="Q311" s="18"/>
      <c r="R311" s="21"/>
      <c r="S311" s="21"/>
      <c r="T311" s="21"/>
      <c r="U311" s="21"/>
      <c r="V311" s="21"/>
      <c r="W311" s="21"/>
      <c r="X311" s="21"/>
      <c r="Y311" s="19"/>
      <c r="Z311" s="13"/>
      <c r="AA311" s="13"/>
      <c r="AB311" s="13"/>
      <c r="AC311" s="13"/>
      <c r="AD311" s="13"/>
    </row>
    <row r="312" spans="2:30" s="14" customFormat="1" x14ac:dyDescent="0.2">
      <c r="B312" s="9"/>
      <c r="C312" s="24"/>
      <c r="D312" s="25"/>
      <c r="E312" s="16"/>
      <c r="F312" s="17"/>
      <c r="G312" s="17"/>
      <c r="H312" s="17"/>
      <c r="I312" s="26"/>
      <c r="J312" s="26"/>
      <c r="K312" s="18"/>
      <c r="L312" s="18"/>
      <c r="M312" s="18"/>
      <c r="N312" s="18"/>
      <c r="O312" s="19"/>
      <c r="P312" s="20"/>
      <c r="Q312" s="18"/>
      <c r="R312" s="21"/>
      <c r="S312" s="21"/>
      <c r="T312" s="21"/>
      <c r="U312" s="21"/>
      <c r="V312" s="21"/>
      <c r="W312" s="21"/>
      <c r="X312" s="21"/>
      <c r="Y312" s="19"/>
      <c r="Z312" s="13"/>
      <c r="AA312" s="13"/>
      <c r="AB312" s="13"/>
      <c r="AC312" s="13"/>
      <c r="AD312" s="13"/>
    </row>
    <row r="313" spans="2:30" s="14" customFormat="1" x14ac:dyDescent="0.2">
      <c r="B313" s="9"/>
      <c r="C313" s="24"/>
      <c r="D313" s="25"/>
      <c r="E313" s="16"/>
      <c r="F313" s="17"/>
      <c r="G313" s="17"/>
      <c r="H313" s="17"/>
      <c r="I313" s="26"/>
      <c r="J313" s="26"/>
      <c r="K313" s="18"/>
      <c r="L313" s="18"/>
      <c r="M313" s="18"/>
      <c r="N313" s="18"/>
      <c r="O313" s="19"/>
      <c r="P313" s="20"/>
      <c r="Q313" s="18"/>
      <c r="R313" s="21"/>
      <c r="S313" s="21"/>
      <c r="T313" s="21"/>
      <c r="U313" s="21"/>
      <c r="V313" s="21"/>
      <c r="W313" s="21"/>
      <c r="X313" s="21"/>
      <c r="Y313" s="19"/>
    </row>
    <row r="314" spans="2:30" s="14" customFormat="1" x14ac:dyDescent="0.2">
      <c r="B314" s="9"/>
      <c r="C314" s="24"/>
      <c r="D314" s="25"/>
      <c r="E314" s="16"/>
      <c r="F314" s="17"/>
      <c r="G314" s="17"/>
      <c r="H314" s="17"/>
      <c r="I314" s="26"/>
      <c r="J314" s="26"/>
      <c r="K314" s="18"/>
      <c r="L314" s="18"/>
      <c r="M314" s="18"/>
      <c r="N314" s="18"/>
      <c r="O314" s="19"/>
      <c r="P314" s="20"/>
      <c r="Q314" s="18"/>
      <c r="R314" s="21"/>
      <c r="S314" s="21"/>
      <c r="T314" s="21"/>
      <c r="U314" s="21"/>
      <c r="V314" s="21"/>
      <c r="W314" s="21"/>
      <c r="X314" s="21"/>
      <c r="Y314" s="19"/>
    </row>
    <row r="315" spans="2:30" s="14" customFormat="1" x14ac:dyDescent="0.2">
      <c r="B315" s="9"/>
      <c r="C315" s="24"/>
      <c r="D315" s="25"/>
      <c r="E315" s="16"/>
      <c r="F315" s="17"/>
      <c r="G315" s="17"/>
      <c r="H315" s="17"/>
      <c r="I315" s="26"/>
      <c r="J315" s="26"/>
      <c r="K315" s="18"/>
      <c r="L315" s="18"/>
      <c r="M315" s="18"/>
      <c r="N315" s="18"/>
      <c r="O315" s="19"/>
      <c r="P315" s="20"/>
      <c r="Q315" s="18"/>
      <c r="R315" s="21"/>
      <c r="S315" s="21"/>
      <c r="T315" s="21"/>
      <c r="U315" s="21"/>
      <c r="V315" s="21"/>
      <c r="W315" s="21"/>
      <c r="X315" s="21"/>
      <c r="Y315" s="19"/>
    </row>
    <row r="316" spans="2:30" s="14" customFormat="1" x14ac:dyDescent="0.2">
      <c r="B316" s="9"/>
      <c r="C316" s="24"/>
      <c r="D316" s="25"/>
      <c r="E316" s="16"/>
      <c r="F316" s="17"/>
      <c r="G316" s="17"/>
      <c r="H316" s="17"/>
      <c r="I316" s="26"/>
      <c r="J316" s="26"/>
      <c r="K316" s="18"/>
      <c r="L316" s="18"/>
      <c r="M316" s="18"/>
      <c r="N316" s="18"/>
      <c r="O316" s="19"/>
      <c r="P316" s="20"/>
      <c r="Q316" s="18"/>
      <c r="R316" s="21"/>
      <c r="S316" s="21"/>
      <c r="T316" s="21"/>
      <c r="U316" s="21"/>
      <c r="V316" s="21"/>
      <c r="W316" s="21"/>
      <c r="X316" s="21"/>
      <c r="Y316" s="19"/>
    </row>
    <row r="317" spans="2:30" s="14" customFormat="1" x14ac:dyDescent="0.2">
      <c r="B317" s="9"/>
      <c r="C317" s="30"/>
      <c r="E317" s="16"/>
      <c r="F317" s="17"/>
      <c r="G317" s="17"/>
      <c r="H317" s="17"/>
      <c r="M317" s="18"/>
      <c r="N317" s="18"/>
      <c r="O317" s="19"/>
      <c r="P317" s="20"/>
      <c r="Q317" s="18"/>
      <c r="R317" s="21"/>
      <c r="S317" s="21"/>
      <c r="T317" s="21"/>
      <c r="U317" s="21"/>
      <c r="V317" s="21"/>
      <c r="W317" s="21"/>
      <c r="X317" s="21"/>
      <c r="Y317" s="19"/>
    </row>
    <row r="318" spans="2:30" s="14" customFormat="1" x14ac:dyDescent="0.2">
      <c r="B318" s="9"/>
      <c r="C318" s="24"/>
      <c r="D318" s="23"/>
      <c r="E318" s="16"/>
      <c r="F318" s="17"/>
      <c r="G318" s="17"/>
      <c r="H318" s="17"/>
      <c r="I318" s="24"/>
      <c r="J318" s="24"/>
      <c r="K318" s="24"/>
      <c r="L318" s="24"/>
      <c r="M318" s="18"/>
      <c r="N318" s="18"/>
      <c r="O318" s="19"/>
      <c r="P318" s="20"/>
      <c r="Q318" s="18"/>
      <c r="R318" s="21"/>
      <c r="S318" s="21"/>
      <c r="T318" s="21"/>
      <c r="U318" s="21"/>
      <c r="V318" s="21"/>
      <c r="W318" s="21"/>
      <c r="X318" s="21"/>
      <c r="Y318" s="19"/>
      <c r="Z318" s="13"/>
      <c r="AA318" s="13"/>
      <c r="AB318" s="13"/>
      <c r="AC318" s="13"/>
      <c r="AD318" s="13"/>
    </row>
    <row r="319" spans="2:30" s="14" customFormat="1" x14ac:dyDescent="0.2">
      <c r="B319" s="9"/>
      <c r="C319" s="24"/>
      <c r="D319" s="25"/>
      <c r="E319" s="16"/>
      <c r="F319" s="17"/>
      <c r="G319" s="17"/>
      <c r="H319" s="17"/>
      <c r="I319" s="26"/>
      <c r="J319" s="26"/>
      <c r="K319" s="18"/>
      <c r="L319" s="18"/>
      <c r="M319" s="18"/>
      <c r="N319" s="18"/>
      <c r="O319" s="19"/>
      <c r="P319" s="20"/>
      <c r="Q319" s="18"/>
      <c r="R319" s="21"/>
      <c r="S319" s="21"/>
      <c r="T319" s="21"/>
      <c r="U319" s="21"/>
      <c r="V319" s="21"/>
      <c r="W319" s="21"/>
      <c r="X319" s="21"/>
      <c r="Y319" s="19"/>
      <c r="Z319" s="13"/>
      <c r="AA319" s="13"/>
      <c r="AB319" s="13"/>
      <c r="AC319" s="13"/>
      <c r="AD319" s="13"/>
    </row>
    <row r="320" spans="2:30" s="14" customFormat="1" x14ac:dyDescent="0.2">
      <c r="B320" s="9"/>
      <c r="C320" s="24"/>
      <c r="D320" s="25"/>
      <c r="E320" s="16"/>
      <c r="F320" s="17"/>
      <c r="G320" s="17"/>
      <c r="H320" s="17"/>
      <c r="I320" s="26"/>
      <c r="J320" s="26"/>
      <c r="K320" s="18"/>
      <c r="L320" s="18"/>
      <c r="M320" s="18"/>
      <c r="N320" s="18"/>
      <c r="O320" s="19"/>
      <c r="P320" s="20"/>
      <c r="Q320" s="18"/>
      <c r="R320" s="21"/>
      <c r="S320" s="21"/>
      <c r="T320" s="21"/>
      <c r="U320" s="21"/>
      <c r="V320" s="21"/>
      <c r="W320" s="21"/>
      <c r="X320" s="21"/>
      <c r="Y320" s="19"/>
      <c r="Z320" s="13"/>
      <c r="AA320" s="13"/>
      <c r="AB320" s="13"/>
      <c r="AC320" s="13"/>
      <c r="AD320" s="13"/>
    </row>
    <row r="321" spans="2:30" s="14" customFormat="1" x14ac:dyDescent="0.2">
      <c r="B321" s="9"/>
      <c r="C321" s="24"/>
      <c r="D321" s="25"/>
      <c r="E321" s="16"/>
      <c r="F321" s="17"/>
      <c r="G321" s="17"/>
      <c r="H321" s="17"/>
      <c r="I321" s="26"/>
      <c r="J321" s="26"/>
      <c r="K321" s="18"/>
      <c r="L321" s="18"/>
      <c r="M321" s="18"/>
      <c r="N321" s="18"/>
      <c r="O321" s="19"/>
      <c r="P321" s="20"/>
      <c r="Q321" s="18"/>
      <c r="R321" s="21"/>
      <c r="S321" s="21"/>
      <c r="T321" s="21"/>
      <c r="U321" s="21"/>
      <c r="V321" s="21"/>
      <c r="W321" s="21"/>
      <c r="X321" s="21"/>
      <c r="Y321" s="19"/>
      <c r="Z321" s="13"/>
      <c r="AA321" s="13"/>
      <c r="AB321" s="13"/>
      <c r="AC321" s="13"/>
      <c r="AD321" s="13"/>
    </row>
    <row r="322" spans="2:30" s="14" customFormat="1" x14ac:dyDescent="0.2">
      <c r="B322" s="9"/>
      <c r="C322" s="24"/>
      <c r="D322" s="25"/>
      <c r="E322" s="16"/>
      <c r="F322" s="17"/>
      <c r="G322" s="17"/>
      <c r="H322" s="17"/>
      <c r="I322" s="26"/>
      <c r="J322" s="26"/>
      <c r="K322" s="18"/>
      <c r="L322" s="18"/>
      <c r="M322" s="18"/>
      <c r="N322" s="18"/>
      <c r="O322" s="19"/>
      <c r="P322" s="20"/>
      <c r="Q322" s="18"/>
      <c r="R322" s="21"/>
      <c r="S322" s="21"/>
      <c r="T322" s="21"/>
      <c r="U322" s="21"/>
      <c r="V322" s="21"/>
      <c r="W322" s="21"/>
      <c r="X322" s="21"/>
      <c r="Y322" s="19"/>
    </row>
    <row r="323" spans="2:30" s="14" customFormat="1" x14ac:dyDescent="0.2">
      <c r="B323" s="9"/>
      <c r="C323" s="24"/>
      <c r="D323" s="25"/>
      <c r="E323" s="16"/>
      <c r="F323" s="17"/>
      <c r="G323" s="17"/>
      <c r="H323" s="17"/>
      <c r="I323" s="26"/>
      <c r="J323" s="26"/>
      <c r="K323" s="18"/>
      <c r="L323" s="18"/>
      <c r="M323" s="18"/>
      <c r="N323" s="18"/>
      <c r="O323" s="19"/>
      <c r="P323" s="20"/>
      <c r="Q323" s="18"/>
      <c r="R323" s="21"/>
      <c r="S323" s="21"/>
      <c r="T323" s="21"/>
      <c r="U323" s="21"/>
      <c r="V323" s="21"/>
      <c r="W323" s="21"/>
      <c r="X323" s="21"/>
      <c r="Y323" s="19"/>
    </row>
    <row r="324" spans="2:30" s="14" customFormat="1" x14ac:dyDescent="0.2">
      <c r="B324" s="9"/>
      <c r="C324" s="24"/>
      <c r="D324" s="25"/>
      <c r="E324" s="16"/>
      <c r="F324" s="17"/>
      <c r="G324" s="17"/>
      <c r="H324" s="17"/>
      <c r="I324" s="26"/>
      <c r="J324" s="26"/>
      <c r="K324" s="18"/>
      <c r="L324" s="18"/>
      <c r="M324" s="18"/>
      <c r="N324" s="18"/>
      <c r="O324" s="19"/>
      <c r="P324" s="20"/>
      <c r="Q324" s="18"/>
      <c r="R324" s="21"/>
      <c r="S324" s="21"/>
      <c r="T324" s="21"/>
      <c r="U324" s="21"/>
      <c r="V324" s="21"/>
      <c r="W324" s="21"/>
      <c r="X324" s="21"/>
      <c r="Y324" s="19"/>
    </row>
    <row r="325" spans="2:30" s="14" customFormat="1" x14ac:dyDescent="0.2">
      <c r="B325" s="9"/>
      <c r="C325" s="24"/>
      <c r="D325" s="25"/>
      <c r="E325" s="16"/>
      <c r="F325" s="17"/>
      <c r="G325" s="17"/>
      <c r="H325" s="17"/>
      <c r="I325" s="26"/>
      <c r="J325" s="26"/>
      <c r="K325" s="18"/>
      <c r="L325" s="18"/>
      <c r="M325" s="18"/>
      <c r="N325" s="18"/>
      <c r="O325" s="19"/>
      <c r="P325" s="20"/>
      <c r="Q325" s="18"/>
      <c r="R325" s="21"/>
      <c r="S325" s="21"/>
      <c r="T325" s="21"/>
      <c r="U325" s="21"/>
      <c r="V325" s="21"/>
      <c r="W325" s="21"/>
      <c r="X325" s="21"/>
      <c r="Y325" s="19"/>
    </row>
    <row r="326" spans="2:30" s="14" customFormat="1" x14ac:dyDescent="0.2">
      <c r="B326" s="9"/>
      <c r="C326" s="30"/>
    </row>
    <row r="327" spans="2:30" s="14" customFormat="1" x14ac:dyDescent="0.2">
      <c r="B327" s="9"/>
      <c r="C327" s="30"/>
    </row>
    <row r="328" spans="2:30" s="14" customFormat="1" x14ac:dyDescent="0.2">
      <c r="B328" s="9"/>
      <c r="C328" s="30"/>
    </row>
    <row r="329" spans="2:30" s="14" customFormat="1" x14ac:dyDescent="0.2">
      <c r="B329" s="9"/>
      <c r="C329" s="30"/>
    </row>
    <row r="330" spans="2:30" s="14" customFormat="1" x14ac:dyDescent="0.2">
      <c r="B330" s="9"/>
      <c r="C330" s="30"/>
    </row>
    <row r="331" spans="2:30" s="14" customFormat="1" x14ac:dyDescent="0.2">
      <c r="B331" s="9"/>
      <c r="C331" s="30"/>
    </row>
    <row r="332" spans="2:30" s="14" customFormat="1" x14ac:dyDescent="0.2">
      <c r="B332" s="9"/>
      <c r="C332" s="30"/>
    </row>
    <row r="333" spans="2:30" s="14" customFormat="1" x14ac:dyDescent="0.2">
      <c r="B333" s="9"/>
      <c r="C333" s="30"/>
    </row>
    <row r="334" spans="2:30" s="14" customFormat="1" x14ac:dyDescent="0.2">
      <c r="B334" s="9"/>
      <c r="C334" s="30"/>
    </row>
    <row r="335" spans="2:30" s="14" customFormat="1" x14ac:dyDescent="0.2">
      <c r="B335" s="9"/>
      <c r="C335" s="30"/>
    </row>
    <row r="336" spans="2:30" s="14" customFormat="1" x14ac:dyDescent="0.2">
      <c r="B336" s="9"/>
      <c r="C336" s="30"/>
    </row>
    <row r="337" spans="2:3" s="14" customFormat="1" x14ac:dyDescent="0.2">
      <c r="B337" s="9"/>
      <c r="C337" s="30"/>
    </row>
    <row r="338" spans="2:3" s="14" customFormat="1" x14ac:dyDescent="0.2">
      <c r="B338" s="9"/>
      <c r="C338" s="30"/>
    </row>
    <row r="339" spans="2:3" s="14" customFormat="1" x14ac:dyDescent="0.2">
      <c r="B339" s="9"/>
      <c r="C339" s="30"/>
    </row>
    <row r="340" spans="2:3" s="14" customFormat="1" x14ac:dyDescent="0.2">
      <c r="B340" s="9"/>
      <c r="C340" s="30"/>
    </row>
    <row r="341" spans="2:3" s="14" customFormat="1" x14ac:dyDescent="0.2">
      <c r="B341" s="9"/>
      <c r="C341" s="30"/>
    </row>
    <row r="342" spans="2:3" s="14" customFormat="1" x14ac:dyDescent="0.2">
      <c r="B342" s="9"/>
      <c r="C342" s="30"/>
    </row>
    <row r="343" spans="2:3" s="14" customFormat="1" x14ac:dyDescent="0.2">
      <c r="B343" s="9"/>
      <c r="C343" s="30"/>
    </row>
    <row r="344" spans="2:3" s="14" customFormat="1" x14ac:dyDescent="0.2">
      <c r="B344" s="9"/>
      <c r="C344" s="30"/>
    </row>
    <row r="345" spans="2:3" s="14" customFormat="1" x14ac:dyDescent="0.2">
      <c r="B345" s="9"/>
      <c r="C345" s="30"/>
    </row>
    <row r="346" spans="2:3" s="14" customFormat="1" x14ac:dyDescent="0.2">
      <c r="B346" s="9"/>
      <c r="C346" s="30"/>
    </row>
    <row r="347" spans="2:3" s="14" customFormat="1" x14ac:dyDescent="0.2">
      <c r="B347" s="9"/>
      <c r="C347" s="30"/>
    </row>
    <row r="348" spans="2:3" s="14" customFormat="1" x14ac:dyDescent="0.2">
      <c r="B348" s="9"/>
      <c r="C348" s="30"/>
    </row>
    <row r="349" spans="2:3" s="14" customFormat="1" x14ac:dyDescent="0.2">
      <c r="B349" s="9"/>
      <c r="C349" s="30"/>
    </row>
    <row r="350" spans="2:3" s="14" customFormat="1" x14ac:dyDescent="0.2">
      <c r="B350" s="9"/>
      <c r="C350" s="30"/>
    </row>
    <row r="351" spans="2:3" s="14" customFormat="1" x14ac:dyDescent="0.2">
      <c r="B351" s="9"/>
      <c r="C351" s="30"/>
    </row>
    <row r="352" spans="2:3" s="14" customFormat="1" x14ac:dyDescent="0.2">
      <c r="B352" s="9"/>
      <c r="C352" s="30"/>
    </row>
    <row r="353" spans="2:3" s="14" customFormat="1" x14ac:dyDescent="0.2">
      <c r="B353" s="9"/>
      <c r="C353" s="30"/>
    </row>
    <row r="354" spans="2:3" s="14" customFormat="1" x14ac:dyDescent="0.2">
      <c r="B354" s="9"/>
      <c r="C354" s="30"/>
    </row>
    <row r="355" spans="2:3" s="14" customFormat="1" x14ac:dyDescent="0.2">
      <c r="B355" s="9"/>
      <c r="C355" s="30"/>
    </row>
    <row r="356" spans="2:3" s="14" customFormat="1" x14ac:dyDescent="0.2">
      <c r="B356" s="9"/>
      <c r="C356" s="30"/>
    </row>
    <row r="357" spans="2:3" s="14" customFormat="1" x14ac:dyDescent="0.2">
      <c r="B357" s="9"/>
      <c r="C357" s="30"/>
    </row>
    <row r="358" spans="2:3" s="14" customFormat="1" x14ac:dyDescent="0.2">
      <c r="B358" s="9"/>
      <c r="C358" s="30"/>
    </row>
    <row r="359" spans="2:3" s="14" customFormat="1" x14ac:dyDescent="0.2">
      <c r="B359" s="9"/>
      <c r="C359" s="30"/>
    </row>
    <row r="360" spans="2:3" s="14" customFormat="1" x14ac:dyDescent="0.2">
      <c r="B360" s="9"/>
      <c r="C360" s="30"/>
    </row>
    <row r="361" spans="2:3" s="14" customFormat="1" x14ac:dyDescent="0.2">
      <c r="B361" s="9"/>
      <c r="C361" s="30"/>
    </row>
    <row r="362" spans="2:3" s="14" customFormat="1" x14ac:dyDescent="0.2">
      <c r="B362" s="9"/>
      <c r="C362" s="30"/>
    </row>
    <row r="363" spans="2:3" s="14" customFormat="1" x14ac:dyDescent="0.2">
      <c r="B363" s="9"/>
      <c r="C363" s="30"/>
    </row>
    <row r="364" spans="2:3" s="14" customFormat="1" x14ac:dyDescent="0.2">
      <c r="B364" s="9"/>
      <c r="C364" s="30"/>
    </row>
    <row r="365" spans="2:3" s="14" customFormat="1" x14ac:dyDescent="0.2">
      <c r="B365" s="9"/>
      <c r="C365" s="30"/>
    </row>
    <row r="366" spans="2:3" s="14" customFormat="1" x14ac:dyDescent="0.2">
      <c r="B366" s="9"/>
      <c r="C366" s="30"/>
    </row>
    <row r="367" spans="2:3" s="14" customFormat="1" x14ac:dyDescent="0.2">
      <c r="B367" s="9"/>
      <c r="C367" s="30"/>
    </row>
    <row r="368" spans="2:3" s="14" customFormat="1" x14ac:dyDescent="0.2">
      <c r="B368" s="9"/>
      <c r="C368" s="30"/>
    </row>
    <row r="369" spans="2:3" s="14" customFormat="1" x14ac:dyDescent="0.2">
      <c r="B369" s="9"/>
      <c r="C369" s="30"/>
    </row>
    <row r="370" spans="2:3" s="14" customFormat="1" x14ac:dyDescent="0.2">
      <c r="B370" s="9"/>
      <c r="C370" s="30"/>
    </row>
    <row r="371" spans="2:3" s="14" customFormat="1" x14ac:dyDescent="0.2">
      <c r="B371" s="9"/>
      <c r="C371" s="30"/>
    </row>
    <row r="372" spans="2:3" s="14" customFormat="1" x14ac:dyDescent="0.2">
      <c r="B372" s="9"/>
      <c r="C372" s="30"/>
    </row>
    <row r="373" spans="2:3" s="14" customFormat="1" x14ac:dyDescent="0.2">
      <c r="B373" s="9"/>
      <c r="C373" s="30"/>
    </row>
    <row r="374" spans="2:3" s="14" customFormat="1" x14ac:dyDescent="0.2">
      <c r="B374" s="9"/>
      <c r="C374" s="30"/>
    </row>
    <row r="375" spans="2:3" s="14" customFormat="1" x14ac:dyDescent="0.2">
      <c r="B375" s="9"/>
      <c r="C375" s="30"/>
    </row>
    <row r="376" spans="2:3" s="14" customFormat="1" x14ac:dyDescent="0.2">
      <c r="B376" s="9"/>
      <c r="C376" s="30"/>
    </row>
    <row r="377" spans="2:3" s="14" customFormat="1" x14ac:dyDescent="0.2">
      <c r="B377" s="9"/>
      <c r="C377" s="30"/>
    </row>
    <row r="378" spans="2:3" s="14" customFormat="1" x14ac:dyDescent="0.2">
      <c r="B378" s="9"/>
      <c r="C378" s="30"/>
    </row>
    <row r="379" spans="2:3" s="14" customFormat="1" x14ac:dyDescent="0.2">
      <c r="B379" s="9"/>
      <c r="C379" s="30"/>
    </row>
    <row r="380" spans="2:3" s="14" customFormat="1" x14ac:dyDescent="0.2">
      <c r="B380" s="9"/>
      <c r="C380" s="30"/>
    </row>
    <row r="381" spans="2:3" s="14" customFormat="1" x14ac:dyDescent="0.2">
      <c r="B381" s="9"/>
      <c r="C381" s="30"/>
    </row>
    <row r="382" spans="2:3" s="14" customFormat="1" x14ac:dyDescent="0.2">
      <c r="B382" s="9"/>
      <c r="C382" s="30"/>
    </row>
    <row r="383" spans="2:3" s="14" customFormat="1" x14ac:dyDescent="0.2">
      <c r="B383" s="9"/>
      <c r="C383" s="30"/>
    </row>
    <row r="384" spans="2:3" s="14" customFormat="1" x14ac:dyDescent="0.2">
      <c r="B384" s="9"/>
      <c r="C384" s="30"/>
    </row>
    <row r="385" spans="2:3" s="14" customFormat="1" x14ac:dyDescent="0.2">
      <c r="B385" s="9"/>
      <c r="C385" s="30"/>
    </row>
    <row r="386" spans="2:3" s="14" customFormat="1" x14ac:dyDescent="0.2">
      <c r="B386" s="9"/>
      <c r="C386" s="30"/>
    </row>
    <row r="387" spans="2:3" s="14" customFormat="1" x14ac:dyDescent="0.2">
      <c r="B387" s="9"/>
      <c r="C387" s="30"/>
    </row>
    <row r="388" spans="2:3" s="14" customFormat="1" x14ac:dyDescent="0.2">
      <c r="B388" s="9"/>
      <c r="C388" s="30"/>
    </row>
    <row r="389" spans="2:3" s="14" customFormat="1" x14ac:dyDescent="0.2">
      <c r="B389" s="9"/>
      <c r="C389" s="30"/>
    </row>
    <row r="390" spans="2:3" s="14" customFormat="1" x14ac:dyDescent="0.2">
      <c r="B390" s="9"/>
      <c r="C390" s="30"/>
    </row>
    <row r="391" spans="2:3" s="14" customFormat="1" x14ac:dyDescent="0.2">
      <c r="B391" s="9"/>
      <c r="C391" s="30"/>
    </row>
    <row r="392" spans="2:3" s="14" customFormat="1" x14ac:dyDescent="0.2">
      <c r="B392" s="9"/>
      <c r="C392" s="30"/>
    </row>
    <row r="393" spans="2:3" s="14" customFormat="1" x14ac:dyDescent="0.2">
      <c r="B393" s="9"/>
      <c r="C393" s="30"/>
    </row>
    <row r="394" spans="2:3" s="14" customFormat="1" x14ac:dyDescent="0.2">
      <c r="B394" s="9"/>
      <c r="C394" s="30"/>
    </row>
  </sheetData>
  <dataConsolidate/>
  <mergeCells count="1">
    <mergeCell ref="L1:S1"/>
  </mergeCells>
  <printOptions horizontalCentered="1"/>
  <pageMargins left="0.25" right="0.25" top="1" bottom="1" header="0.5" footer="0.5"/>
  <pageSetup paperSize="3" scale="46" fitToHeight="3" orientation="landscape" r:id="rId1"/>
  <headerFooter alignWithMargins="0">
    <oddFooter>&amp;RV6.2 Revised 9/13/2019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'VlookupTables (DO NOT DELETE)'!$G$13:$G$17</xm:f>
          </x14:formula1>
          <xm:sqref>L8 M15:M55</xm:sqref>
        </x14:dataValidation>
        <x14:dataValidation type="list" allowBlank="1" showInputMessage="1" showErrorMessage="1" xr:uid="{00000000-0002-0000-0000-000000000000}">
          <x14:formula1>
            <xm:f>'VlookupTables (DO NOT DELETE)'!$B$5:$B$16</xm:f>
          </x14:formula1>
          <xm:sqref>J15:J55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"/>
  <sheetViews>
    <sheetView workbookViewId="0">
      <selection activeCell="C8" sqref="C8"/>
    </sheetView>
  </sheetViews>
  <sheetFormatPr defaultRowHeight="12.75" x14ac:dyDescent="0.2"/>
  <cols>
    <col min="2" max="2" width="9.140625" bestFit="1" customWidth="1"/>
  </cols>
  <sheetData>
    <row r="2" spans="1:3" x14ac:dyDescent="0.2">
      <c r="A2" t="s">
        <v>56</v>
      </c>
    </row>
    <row r="3" spans="1:3" x14ac:dyDescent="0.2">
      <c r="A3" t="s">
        <v>57</v>
      </c>
      <c r="B3" t="s">
        <v>58</v>
      </c>
      <c r="C3" t="s">
        <v>59</v>
      </c>
    </row>
    <row r="4" spans="1:3" x14ac:dyDescent="0.2">
      <c r="A4">
        <v>6.2</v>
      </c>
      <c r="B4" s="140">
        <v>43721</v>
      </c>
      <c r="C4" t="s">
        <v>60</v>
      </c>
    </row>
    <row r="5" spans="1:3" x14ac:dyDescent="0.2">
      <c r="A5">
        <v>6.3</v>
      </c>
      <c r="B5" s="140">
        <v>45491</v>
      </c>
      <c r="C5" s="14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394"/>
  <sheetViews>
    <sheetView zoomScale="85" zoomScaleNormal="85" workbookViewId="0">
      <selection activeCell="M16" sqref="M16:M17"/>
    </sheetView>
  </sheetViews>
  <sheetFormatPr defaultColWidth="9.140625" defaultRowHeight="14.25" x14ac:dyDescent="0.2"/>
  <cols>
    <col min="1" max="1" width="9.85546875" customWidth="1"/>
    <col min="2" max="2" width="11.5703125" style="6" customWidth="1"/>
    <col min="3" max="3" width="9.42578125" style="31" customWidth="1"/>
    <col min="4" max="4" width="7.5703125" customWidth="1"/>
    <col min="5" max="5" width="14.140625" bestFit="1" customWidth="1"/>
    <col min="6" max="6" width="9.28515625" customWidth="1"/>
    <col min="7" max="7" width="8.28515625" customWidth="1"/>
    <col min="8" max="8" width="7.5703125" customWidth="1"/>
    <col min="9" max="9" width="8.28515625" customWidth="1"/>
    <col min="10" max="10" width="43.7109375" customWidth="1"/>
    <col min="11" max="11" width="8.85546875" customWidth="1"/>
    <col min="12" max="12" width="8.42578125" customWidth="1"/>
    <col min="13" max="13" width="27.5703125" customWidth="1"/>
    <col min="14" max="14" width="32.140625" customWidth="1"/>
    <col min="15" max="15" width="10.140625" customWidth="1"/>
    <col min="16" max="16" width="35.28515625" customWidth="1"/>
    <col min="17" max="17" width="9.5703125" customWidth="1"/>
    <col min="18" max="18" width="10.7109375" customWidth="1"/>
    <col min="19" max="19" width="10.42578125" customWidth="1"/>
    <col min="20" max="20" width="10.5703125" customWidth="1"/>
    <col min="21" max="21" width="10.42578125" customWidth="1"/>
    <col min="22" max="22" width="11.85546875" customWidth="1"/>
    <col min="23" max="23" width="8.85546875" customWidth="1"/>
    <col min="24" max="24" width="7.5703125" customWidth="1"/>
    <col min="25" max="25" width="8.42578125" customWidth="1"/>
    <col min="26" max="26" width="11.28515625" customWidth="1"/>
    <col min="27" max="27" width="11.42578125" customWidth="1"/>
    <col min="28" max="28" width="9.140625" customWidth="1"/>
    <col min="29" max="29" width="7.42578125" customWidth="1"/>
    <col min="30" max="30" width="7.5703125" customWidth="1"/>
    <col min="31" max="31" width="13.140625" customWidth="1"/>
    <col min="32" max="32" width="18.85546875" customWidth="1"/>
    <col min="33" max="33" width="56.42578125" customWidth="1"/>
    <col min="34" max="34" width="33.28515625" customWidth="1"/>
  </cols>
  <sheetData>
    <row r="1" spans="1:37" ht="21" x14ac:dyDescent="0.35">
      <c r="B1" s="2" t="s">
        <v>139</v>
      </c>
      <c r="C1"/>
      <c r="D1" s="3"/>
      <c r="E1" s="3"/>
      <c r="F1" s="3"/>
      <c r="G1" s="3"/>
      <c r="H1" s="3"/>
      <c r="I1" s="3"/>
      <c r="J1" s="4"/>
      <c r="K1" s="3"/>
      <c r="L1" s="162" t="s">
        <v>1</v>
      </c>
      <c r="M1" s="162"/>
      <c r="N1" s="162"/>
      <c r="O1" s="162"/>
      <c r="P1" s="162"/>
      <c r="Q1" s="162"/>
      <c r="R1" s="162"/>
      <c r="S1" s="162"/>
      <c r="T1" s="3"/>
      <c r="U1" s="3"/>
      <c r="V1" s="3"/>
      <c r="W1" s="3"/>
      <c r="X1" s="3"/>
      <c r="Y1" s="3"/>
      <c r="Z1" s="5"/>
      <c r="AA1" s="5"/>
      <c r="AB1" s="5"/>
      <c r="AC1" s="5"/>
      <c r="AD1" s="5"/>
    </row>
    <row r="2" spans="1:37" ht="15" thickBot="1" x14ac:dyDescent="0.25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7" x14ac:dyDescent="0.2">
      <c r="C3" s="8"/>
      <c r="D3" s="65" t="s">
        <v>2</v>
      </c>
      <c r="E3" s="66">
        <v>5</v>
      </c>
      <c r="F3" s="5"/>
      <c r="G3" s="5"/>
      <c r="H3" s="5"/>
      <c r="I3" s="5"/>
      <c r="J3" s="77" t="s">
        <v>3</v>
      </c>
      <c r="K3" s="80"/>
      <c r="L3" s="56"/>
      <c r="M3" s="56"/>
      <c r="N3" s="56"/>
      <c r="O3" s="56"/>
      <c r="P3" s="56"/>
      <c r="Q3" s="56"/>
      <c r="R3" s="56"/>
      <c r="S3" s="56"/>
      <c r="T3" s="56"/>
      <c r="U3" s="57"/>
      <c r="V3" s="5"/>
      <c r="W3" s="5"/>
      <c r="X3" s="5"/>
      <c r="Y3" s="5"/>
      <c r="Z3" s="5"/>
      <c r="AA3" s="5"/>
      <c r="AB3" s="5"/>
      <c r="AC3" s="5"/>
      <c r="AD3" s="5"/>
    </row>
    <row r="4" spans="1:37" x14ac:dyDescent="0.2">
      <c r="C4" s="7"/>
      <c r="D4" s="67" t="s">
        <v>4</v>
      </c>
      <c r="E4" s="68">
        <v>0.9</v>
      </c>
      <c r="F4" s="5"/>
      <c r="G4" s="5"/>
      <c r="H4" s="5"/>
      <c r="I4" s="5"/>
      <c r="J4" s="78" t="s">
        <v>5</v>
      </c>
      <c r="K4" s="81"/>
      <c r="L4" s="58"/>
      <c r="M4" s="58"/>
      <c r="N4" s="58"/>
      <c r="O4" s="58"/>
      <c r="P4" s="58"/>
      <c r="Q4" s="58"/>
      <c r="R4" s="58"/>
      <c r="S4" s="59"/>
      <c r="T4" s="58"/>
      <c r="U4" s="60"/>
      <c r="V4" s="5"/>
      <c r="W4" s="5"/>
      <c r="X4" s="5"/>
      <c r="Y4" s="5"/>
      <c r="Z4" s="5"/>
      <c r="AA4" s="5"/>
      <c r="AB4" s="5"/>
      <c r="AC4" s="5"/>
      <c r="AD4" s="5"/>
    </row>
    <row r="5" spans="1:37" x14ac:dyDescent="0.2">
      <c r="C5" s="7"/>
      <c r="D5" s="69" t="s">
        <v>6</v>
      </c>
      <c r="E5" s="70">
        <f>E6/(E3^E7)</f>
        <v>2.394871486437177</v>
      </c>
      <c r="F5" s="5"/>
      <c r="G5" s="5"/>
      <c r="H5" s="5"/>
      <c r="I5" s="5"/>
      <c r="J5" s="78" t="s">
        <v>7</v>
      </c>
      <c r="K5" s="81"/>
      <c r="L5" s="58"/>
      <c r="M5" s="58"/>
      <c r="N5" s="61"/>
      <c r="O5" s="58"/>
      <c r="P5" s="58"/>
      <c r="Q5" s="58"/>
      <c r="R5" s="58"/>
      <c r="S5" s="59"/>
      <c r="T5" s="58"/>
      <c r="U5" s="60"/>
      <c r="V5" s="5"/>
      <c r="W5" s="5"/>
      <c r="X5" s="5"/>
      <c r="Y5" s="5"/>
      <c r="Z5" s="5"/>
      <c r="AA5" s="5"/>
      <c r="AB5" s="5"/>
      <c r="AC5" s="5"/>
      <c r="AD5" s="5"/>
    </row>
    <row r="6" spans="1:37" x14ac:dyDescent="0.2">
      <c r="C6" s="7"/>
      <c r="D6" s="67" t="s">
        <v>8</v>
      </c>
      <c r="E6" s="68">
        <v>5.62</v>
      </c>
      <c r="F6" s="5"/>
      <c r="G6" s="5"/>
      <c r="H6" s="5"/>
      <c r="I6" s="5"/>
      <c r="J6" s="78" t="s">
        <v>9</v>
      </c>
      <c r="K6" s="81"/>
      <c r="L6" s="58"/>
      <c r="M6" s="58"/>
      <c r="N6" s="58"/>
      <c r="O6" s="58"/>
      <c r="P6" s="58"/>
      <c r="Q6" s="58"/>
      <c r="R6" s="58"/>
      <c r="S6" s="59"/>
      <c r="T6" s="58"/>
      <c r="U6" s="60"/>
      <c r="V6" s="5"/>
      <c r="W6" s="5"/>
      <c r="X6" s="5"/>
      <c r="Y6" s="5"/>
      <c r="Z6" s="5"/>
      <c r="AA6" s="5"/>
      <c r="AB6" s="5"/>
      <c r="AC6" s="5"/>
      <c r="AD6" s="5"/>
    </row>
    <row r="7" spans="1:37" ht="15" thickBot="1" x14ac:dyDescent="0.25">
      <c r="C7" s="7"/>
      <c r="D7" s="71" t="s">
        <v>10</v>
      </c>
      <c r="E7" s="160">
        <v>0.53</v>
      </c>
      <c r="F7" s="5"/>
      <c r="G7" s="5"/>
      <c r="H7" s="5"/>
      <c r="I7" s="5"/>
      <c r="J7" s="79" t="s">
        <v>11</v>
      </c>
      <c r="K7" s="82"/>
      <c r="L7" s="62"/>
      <c r="M7" s="63"/>
      <c r="N7" s="75"/>
      <c r="O7" s="62"/>
      <c r="P7" s="62"/>
      <c r="Q7" s="62"/>
      <c r="R7" s="62"/>
      <c r="S7" s="76"/>
      <c r="T7" s="62"/>
      <c r="U7" s="64"/>
      <c r="V7" s="5"/>
      <c r="W7" s="5"/>
      <c r="X7" s="5"/>
      <c r="Y7" s="5"/>
      <c r="Z7" s="5"/>
      <c r="AA7" s="5"/>
      <c r="AB7" s="5"/>
      <c r="AC7" s="5"/>
      <c r="AD7" s="5"/>
    </row>
    <row r="8" spans="1:37" ht="14.25" customHeight="1" x14ac:dyDescent="0.2">
      <c r="B8"/>
      <c r="C8" s="7"/>
      <c r="D8" s="5"/>
      <c r="E8" s="50"/>
      <c r="F8" s="5"/>
      <c r="G8" s="5"/>
      <c r="H8" s="5"/>
      <c r="I8" s="5"/>
      <c r="J8" s="5"/>
      <c r="K8" s="13"/>
      <c r="L8" s="74"/>
      <c r="M8" s="74"/>
      <c r="N8" s="74"/>
      <c r="O8" s="74"/>
      <c r="P8" s="74"/>
      <c r="Q8" s="74"/>
      <c r="R8" s="74"/>
      <c r="S8" s="74"/>
      <c r="T8" s="74"/>
      <c r="U8" s="74"/>
      <c r="V8" s="5"/>
      <c r="W8" s="5"/>
      <c r="X8" s="5"/>
      <c r="Y8" s="5"/>
      <c r="Z8" s="5"/>
      <c r="AA8" s="5"/>
      <c r="AB8" s="5"/>
      <c r="AC8" s="5"/>
      <c r="AD8" s="5"/>
    </row>
    <row r="9" spans="1:37" x14ac:dyDescent="0.2">
      <c r="B9"/>
      <c r="C9" s="7"/>
      <c r="D9" s="5"/>
      <c r="E9" s="50"/>
      <c r="F9" s="5"/>
      <c r="G9" s="5"/>
      <c r="H9" s="5"/>
      <c r="I9" s="5"/>
      <c r="J9" s="5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5"/>
      <c r="W9" s="5"/>
      <c r="X9" s="5"/>
      <c r="Y9" s="5"/>
      <c r="Z9" s="5"/>
      <c r="AA9" s="5"/>
      <c r="AB9" s="5"/>
      <c r="AC9" s="5"/>
      <c r="AD9" s="5"/>
    </row>
    <row r="10" spans="1:37" x14ac:dyDescent="0.2">
      <c r="B10"/>
      <c r="C10" s="7"/>
      <c r="D10" s="5"/>
      <c r="E10" s="50"/>
      <c r="F10" s="5"/>
      <c r="G10" s="5"/>
      <c r="H10" s="5"/>
      <c r="I10" s="5"/>
      <c r="J10" s="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5"/>
      <c r="W10" s="5"/>
      <c r="X10" s="5"/>
      <c r="Y10" s="5"/>
      <c r="Z10" s="5"/>
      <c r="AA10" s="5"/>
      <c r="AB10" s="5"/>
      <c r="AC10" s="5"/>
      <c r="AD10" s="5"/>
    </row>
    <row r="11" spans="1:37" x14ac:dyDescent="0.2">
      <c r="B11" s="9"/>
      <c r="C11" s="7"/>
      <c r="D11" s="5"/>
      <c r="E11" s="5"/>
      <c r="F11" s="5"/>
      <c r="G11" s="10" t="s">
        <v>12</v>
      </c>
      <c r="H11" s="10"/>
      <c r="I11" s="5"/>
      <c r="J11" s="5"/>
      <c r="K11" s="5"/>
      <c r="L11" s="5"/>
      <c r="M11" s="11"/>
      <c r="N11" s="5"/>
      <c r="O11" s="5"/>
      <c r="P11" s="5"/>
      <c r="Q11" s="5"/>
      <c r="R11" s="5"/>
      <c r="S11" s="12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7" ht="15" thickBot="1" x14ac:dyDescent="0.25"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7" s="29" customFormat="1" ht="133.5" thickBot="1" x14ac:dyDescent="0.4">
      <c r="A13" s="51" t="s">
        <v>13</v>
      </c>
      <c r="B13" s="52" t="s">
        <v>14</v>
      </c>
      <c r="C13" s="40" t="s">
        <v>15</v>
      </c>
      <c r="D13" s="41" t="s">
        <v>16</v>
      </c>
      <c r="E13" s="41" t="s">
        <v>17</v>
      </c>
      <c r="F13" s="40" t="s">
        <v>18</v>
      </c>
      <c r="G13" s="40" t="s">
        <v>19</v>
      </c>
      <c r="H13" s="41" t="s">
        <v>20</v>
      </c>
      <c r="I13" s="41" t="s">
        <v>21</v>
      </c>
      <c r="J13" s="141" t="s">
        <v>134</v>
      </c>
      <c r="K13" s="72" t="s">
        <v>23</v>
      </c>
      <c r="L13" s="72" t="s">
        <v>24</v>
      </c>
      <c r="M13" s="141" t="s">
        <v>135</v>
      </c>
      <c r="N13" s="41" t="s">
        <v>26</v>
      </c>
      <c r="O13" s="41"/>
      <c r="P13" s="41" t="s">
        <v>27</v>
      </c>
      <c r="Q13" s="40" t="s">
        <v>28</v>
      </c>
      <c r="R13" s="40" t="s">
        <v>29</v>
      </c>
      <c r="S13" s="40" t="s">
        <v>30</v>
      </c>
      <c r="T13" s="40" t="s">
        <v>31</v>
      </c>
      <c r="U13" s="40" t="s">
        <v>32</v>
      </c>
      <c r="V13" s="40" t="s">
        <v>33</v>
      </c>
      <c r="W13" s="142" t="s">
        <v>137</v>
      </c>
      <c r="X13" s="40" t="s">
        <v>35</v>
      </c>
      <c r="Y13" s="40" t="s">
        <v>36</v>
      </c>
      <c r="Z13" s="40" t="s">
        <v>37</v>
      </c>
      <c r="AA13" s="40" t="s">
        <v>38</v>
      </c>
      <c r="AB13" s="40" t="s">
        <v>39</v>
      </c>
      <c r="AC13" s="40" t="s">
        <v>40</v>
      </c>
      <c r="AD13" s="40" t="s">
        <v>41</v>
      </c>
      <c r="AE13" s="40" t="s">
        <v>42</v>
      </c>
      <c r="AF13" s="142" t="s">
        <v>136</v>
      </c>
      <c r="AG13" s="42" t="s">
        <v>44</v>
      </c>
      <c r="AH13" s="43"/>
      <c r="AI13" s="43"/>
      <c r="AJ13" s="43"/>
      <c r="AK13" s="43"/>
    </row>
    <row r="14" spans="1:37" s="14" customFormat="1" x14ac:dyDescent="0.2">
      <c r="A14" s="122" t="s">
        <v>45</v>
      </c>
      <c r="B14" s="138">
        <v>100</v>
      </c>
      <c r="C14" s="123" t="s">
        <v>46</v>
      </c>
      <c r="D14" s="124" t="s">
        <v>46</v>
      </c>
      <c r="E14" s="124" t="s">
        <v>46</v>
      </c>
      <c r="F14" s="123" t="s">
        <v>46</v>
      </c>
      <c r="G14" s="123" t="s">
        <v>46</v>
      </c>
      <c r="H14" s="124" t="s">
        <v>46</v>
      </c>
      <c r="I14" s="124" t="s">
        <v>46</v>
      </c>
      <c r="J14" s="124" t="s">
        <v>46</v>
      </c>
      <c r="K14" s="125" t="s">
        <v>46</v>
      </c>
      <c r="L14" s="125" t="s">
        <v>46</v>
      </c>
      <c r="M14" s="126" t="s">
        <v>47</v>
      </c>
      <c r="N14" s="127" t="s">
        <v>48</v>
      </c>
      <c r="O14" s="124" t="s">
        <v>46</v>
      </c>
      <c r="P14" s="125" t="s">
        <v>46</v>
      </c>
      <c r="Q14" s="128" t="s">
        <v>46</v>
      </c>
      <c r="R14" s="128" t="s">
        <v>46</v>
      </c>
      <c r="S14" s="129" t="s">
        <v>46</v>
      </c>
      <c r="T14" s="123" t="s">
        <v>46</v>
      </c>
      <c r="U14" s="123" t="s">
        <v>46</v>
      </c>
      <c r="V14" s="130" t="s">
        <v>46</v>
      </c>
      <c r="W14" s="123" t="s">
        <v>46</v>
      </c>
      <c r="X14" s="123" t="s">
        <v>46</v>
      </c>
      <c r="Y14" s="123" t="s">
        <v>46</v>
      </c>
      <c r="Z14" s="123" t="s">
        <v>46</v>
      </c>
      <c r="AA14" s="123" t="s">
        <v>46</v>
      </c>
      <c r="AB14" s="123" t="s">
        <v>46</v>
      </c>
      <c r="AC14" s="123" t="s">
        <v>46</v>
      </c>
      <c r="AD14" s="123" t="s">
        <v>46</v>
      </c>
      <c r="AE14" s="131" t="s">
        <v>46</v>
      </c>
      <c r="AF14" s="131" t="s">
        <v>46</v>
      </c>
      <c r="AG14" s="132"/>
      <c r="AH14" s="13"/>
      <c r="AI14" s="13"/>
      <c r="AJ14" s="13"/>
      <c r="AK14" s="13"/>
    </row>
    <row r="15" spans="1:37" s="14" customFormat="1" ht="30" x14ac:dyDescent="0.2">
      <c r="A15" s="105"/>
      <c r="B15" s="138">
        <v>300</v>
      </c>
      <c r="C15" s="94">
        <f>IF(B14="","",(IF(B15="","",ABS(B14-B15))))</f>
        <v>200</v>
      </c>
      <c r="D15" s="139">
        <v>30</v>
      </c>
      <c r="E15" s="95"/>
      <c r="F15" s="94">
        <f t="shared" ref="F15:F55" si="0">IF(AND(ISBLANK(B15),ISBLANK(E15)),"",IF(OR(ISNUMBER(B14),ISNUMBER(E15)),IF(ISBLANK(E15),$E$4*$E$5*D15*C15/43560,$E$4*$E$5*E15/43560),""))</f>
        <v>0.29688489501287318</v>
      </c>
      <c r="G15" s="94">
        <f>IF(AND(ISBLANK(B15),ISBLANK(E15)),"",IF(OR(ISNUMBER(B14),ISNUMBER(E15)),IF(OR(AD14="",AD14=" -------------"),F15,F15+AD14),F15))</f>
        <v>0.29688489501287318</v>
      </c>
      <c r="H15" s="106">
        <v>0.02</v>
      </c>
      <c r="I15" s="106">
        <v>0.02</v>
      </c>
      <c r="J15" s="88" t="s">
        <v>49</v>
      </c>
      <c r="K15" s="111">
        <f>IF(F15="","",(VLOOKUP(J15,'VlookupTables (DO NOT DELETE)'!$B$5:$D$16,2,FALSE)))</f>
        <v>1.67</v>
      </c>
      <c r="L15" s="111">
        <f>IF(F15="","",VLOOKUP(J15,'VlookupTables (DO NOT DELETE)'!$B$5:$D$16,3,FALSE))</f>
        <v>2</v>
      </c>
      <c r="M15" s="90" t="s">
        <v>73</v>
      </c>
      <c r="N15" s="91" t="str">
        <f>IF(OR(M15="Interstate, Principal, Minor Arterial, or Divided",M15="Collector and Local Streets"),"Enter Speed (mph) ---------------&gt;",IF(M15="Roundabouts(circulating roadway)","Applicable to all speeds, Leave Blank-------------&gt;",IF(M15="Roundabouts entry lanes ","Enter Speed (mph) ---------------&gt; ",IF(M15="Dedicated turn lanes","Applicable to all speeds, Leave Blank   -----------------&gt;",IF(M15="Ferry Terminals","Enter Speed (mph) -----------------&gt;",IF(M15="Part-time shoulder use","Enter Speed (mph) -------------&gt;",""))))))</f>
        <v>Enter Speed (mph) ---------------&gt;</v>
      </c>
      <c r="O15" s="113"/>
      <c r="P15" s="92" t="str">
        <f>IF(M15="","",IF(M15="Interstate, Principal, Minor Arterial, or Divided",IF(O15&lt;45,"Shoulder + 2 feet","Shoulder"),IF(M15="Collector and Local Streets",IF(O15&lt;45,"Shoulder + 1/2 Driving Lane","Shoulder"),IF(M15="Roundabouts(circulating roadway)","One half driving lane",IF(M15="Roundabouts entry lanes ",IF(O15&lt;45,"Shoulder + 1/2 Driving Lane","Shoulder"),IF(M15="Dedicated turn lanes","Shoulder + 1/2 Driving Lane",IF(M15="Ferry Terminals",IF(O15&lt;45," Shoulder + 2 feet","Shoulder"),IF(M15="Part-time shoulder use",IF(O15&lt;45,"Maintain at least 10 feet of driving width within the multi-use shoulder that is free of water","Maintain at least 10 feet of driving width within the multi-use shoulder that is free of water")))))))))</f>
        <v>Shoulder + 2 feet</v>
      </c>
      <c r="Q15" s="116">
        <v>24</v>
      </c>
      <c r="R15" s="116">
        <v>6</v>
      </c>
      <c r="S15" s="117">
        <f>IF(P15="Shoulder + 2 feet",R15+2,IF(P15="Shoulder",R15,IF(P15="Shoulder + 1/2 Driving Lane",R15+0.5*Q15,IF(P15="Driving Lane",Q15,IF(P15="1/2 Driving Lane",0.5*Q15,IF(P15="Maintain at least 10 feet of continuous driving lane that is free of water",Q15+R15-10,""))))))</f>
        <v>8</v>
      </c>
      <c r="T15" s="117">
        <f t="shared" ref="T15:T55" si="1">IF(F15="","",(((G15*V15)/(0.56*(I15^1.67)*(H15^0.5)))^0.375))</f>
        <v>4.0339625556155143</v>
      </c>
      <c r="U15" s="117">
        <f>IF(F15="","",IF(I15=0,"",(T15*I15*12)))</f>
        <v>0.96815101334772358</v>
      </c>
      <c r="V15" s="115" t="str">
        <f>IF(F15="","","0.016")</f>
        <v>0.016</v>
      </c>
      <c r="W15" s="118">
        <f>IF(F15="","",((1.12/V15)*(H15^0.5)*(I15^0.67)*(T15^0.67)))</f>
        <v>1.8329198854013851</v>
      </c>
      <c r="X15" s="117">
        <f t="shared" ref="X15:X55" si="2">IF(F15="","",IF(K15&lt;T15,((1-(1-K15/T15)^2.67)),"1.00"))</f>
        <v>0.75994192980641206</v>
      </c>
      <c r="Y15" s="117">
        <f>IF(F15="","",VLOOKUP(J15,'VlookupTables (DO NOT DELETE)'!$B$5:$E$16,4,FALSE))</f>
        <v>4.5999999999999996</v>
      </c>
      <c r="Z15" s="117">
        <f>IF(F15="","",IF(X15&gt;0,IF(1-(0.09*(W15-Y15))&gt;1,1,1-(0.09*(W15-Y15))),"0.00"))</f>
        <v>1</v>
      </c>
      <c r="AA15" s="117">
        <f t="shared" ref="AA15:AA55" si="3">IF(F15="","",IF(((1/(1+((0.15*W15^1.8)/(I15*L15^2.3)))))&gt;1,"1.00",(1/(1+((0.15*W15^1.8)/(I15*L15^2.3))))))</f>
        <v>0.18074577256826682</v>
      </c>
      <c r="AB15" s="117">
        <f>IF(F15="","",IF(Z15*X15+AA15*(1-X15)&gt;1,"1.00",Z15*X15+AA15*(1-X15)))</f>
        <v>0.80333141116479934</v>
      </c>
      <c r="AC15" s="117">
        <f t="shared" ref="AC15:AC55" si="4">IF(F15="","",(G15*AB15))</f>
        <v>0.2384969616642047</v>
      </c>
      <c r="AD15" s="117">
        <f t="shared" ref="AD15:AD55" si="5">IF(F15="","",(G15-AC15))</f>
        <v>5.8387933348668486E-2</v>
      </c>
      <c r="AE15" s="93" t="str">
        <f>IF(ISNUMBER(F15),IF(AND((B15=""),(E15="")),"",IF(T15&gt;S15,"Need to Decrease Zd","Zd Allowable &gt; Zd Design")),"")</f>
        <v>Zd Allowable &gt; Zd Design</v>
      </c>
      <c r="AF15" s="93" t="str">
        <f>IF(B15="","",IF(B16="",IF(AD15&gt;0.1,"Need to Reduce Qbp","Qbp &lt; 0.1 CFS"),""))</f>
        <v>Qbp &lt; 0.1 CFS</v>
      </c>
      <c r="AG15" s="53"/>
      <c r="AH15" s="13"/>
      <c r="AI15" s="13"/>
      <c r="AJ15" s="13"/>
      <c r="AK15" s="13"/>
    </row>
    <row r="16" spans="1:37" s="14" customFormat="1" ht="15" x14ac:dyDescent="0.2">
      <c r="A16" s="105"/>
      <c r="B16" s="138"/>
      <c r="C16" s="94" t="str">
        <f t="shared" ref="C16:C55" si="6">IF(B15="","",(IF(B16="","",ABS(B15-B16))))</f>
        <v/>
      </c>
      <c r="D16" s="139"/>
      <c r="E16" s="95"/>
      <c r="F16" s="94" t="str">
        <f t="shared" si="0"/>
        <v/>
      </c>
      <c r="G16" s="94" t="str">
        <f t="shared" ref="G16:G55" si="7">IF(AND(ISBLANK(B16),ISBLANK(E16)),"",IF(OR(ISNUMBER(B15),ISNUMBER(E16)),IF(OR(AD15="",AD15=" -------------"),F16,F16+AD15),F16))</f>
        <v/>
      </c>
      <c r="H16" s="106"/>
      <c r="I16" s="106"/>
      <c r="J16" s="88"/>
      <c r="K16" s="111" t="str">
        <f>IF(F16="","",(VLOOKUP(J16,'VlookupTables (DO NOT DELETE)'!$B$5:$D$16,2,FALSE)))</f>
        <v/>
      </c>
      <c r="L16" s="111" t="str">
        <f>IF(F16="","",VLOOKUP(J16,'VlookupTables (DO NOT DELETE)'!$B$5:$D$16,3,FALSE))</f>
        <v/>
      </c>
      <c r="M16" s="90"/>
      <c r="N16" s="91" t="str">
        <f>IF(OR(M16="Interstate, Principal, Minor Arterial, or Divided",M16="Collector and Local Streets"),"Enter Speed (mph) ---------------&gt;",IF(M16="Roundabouts(circulating roadway)","Applicable to all speeds, Leave Blank-------------&gt;",IF(M16="Roundabouts entry lanes ","Enter Speed (mph) ---------------&gt; ",IF(M16="Dedicated turn lanes","Applicable to all speeds, Leave Blank   -----------------&gt;",IF(M16="Ferry Terminals","Enter Speed (mph) -----------------&gt;",IF(M16="Part-time shoulder use","Enter Speed (mph) -------------&gt;", ""))))))</f>
        <v/>
      </c>
      <c r="O16" s="113"/>
      <c r="P16" s="92" t="str">
        <f>IF(M16="","",IF(M16="Interstate, Principal, Minor Arterial, or Divided",IF(O16&lt;45,"Shoulder + 2 feet","Shoulder"),IF(M16="Collector and Local Streets",IF(O16&lt;45,"Shoulder + 1/2 Driving Lane","Shoulder"),IF(M16="Roundabouts(circulating roadway)","One half driving lane",IF(M16="Roundabouts entry lanes ",IF(O16&lt;45,"Shoulder + 1/2 Driving Lane","Shoulder"),IF(M16="Dedicated turn lanes","Shoulder + 1/2 Driving Lane",IF(M16="Ferry Terminals",IF(O16&lt;45," Shoulder + 2 feet","Shoulder"),IF(M16="Part-time shoulder use",IF(O16&lt;45,"Maintain at least 10 feet of driving width within the multi-use shoulder that is free of water","Maintain at least 10 feet of driving width within the multi-use shoulder that is free of water")))))))))</f>
        <v/>
      </c>
      <c r="Q16" s="116"/>
      <c r="R16" s="116"/>
      <c r="S16" s="117" t="str">
        <f t="shared" ref="S16:S55" si="8">IF(P16="Shoulder + 2 feet",R16+2,IF(P16="Shoulder",R16,IF(P16="Shoulder + 1/2 Driving Lane",R16+0.5*Q16,IF(P16="Driving Lane",Q16,IF(P16="1/2 Driving Lane",0.5*Q16,IF(P16="Maintain at least 10 feet of continuous driving lane that is free of water",Q16+R16-10,""))))))</f>
        <v/>
      </c>
      <c r="T16" s="117" t="str">
        <f t="shared" si="1"/>
        <v/>
      </c>
      <c r="U16" s="117" t="str">
        <f t="shared" ref="U16:U55" si="9">IF(F16="","",IF(I16=0,"",(T16*I16*12)))</f>
        <v/>
      </c>
      <c r="V16" s="115" t="str">
        <f t="shared" ref="V16:V55" si="10">IF(F16="","","0.016")</f>
        <v/>
      </c>
      <c r="W16" s="118" t="str">
        <f t="shared" ref="W16:W55" si="11">IF(F16="","",((1.12/V16)*(H16^0.5)*(I16^0.67)*(T16^0.67)))</f>
        <v/>
      </c>
      <c r="X16" s="117" t="str">
        <f t="shared" si="2"/>
        <v/>
      </c>
      <c r="Y16" s="117" t="str">
        <f>IF(F16="","",VLOOKUP(J16,'VlookupTables (DO NOT DELETE)'!$B$5:$E$16,4,FALSE))</f>
        <v/>
      </c>
      <c r="Z16" s="117" t="str">
        <f t="shared" ref="Z16:Z55" si="12">IF(F16="","",IF(X16&gt;0,IF(1-(0.09*(W16-Y16))&gt;1,1,1-(0.09*(W16-Y16))),"0.00"))</f>
        <v/>
      </c>
      <c r="AA16" s="117" t="str">
        <f t="shared" si="3"/>
        <v/>
      </c>
      <c r="AB16" s="117" t="str">
        <f t="shared" ref="AB16:AB55" si="13">IF(F16="","",IF(Z16*X16+AA16*(1-X16)&gt;1,"1.00",Z16*X16+AA16*(1-X16)))</f>
        <v/>
      </c>
      <c r="AC16" s="117" t="str">
        <f t="shared" si="4"/>
        <v/>
      </c>
      <c r="AD16" s="117" t="str">
        <f t="shared" si="5"/>
        <v/>
      </c>
      <c r="AE16" s="93" t="str">
        <f t="shared" ref="AE16:AE55" si="14">IF(ISNUMBER(F16),IF(AND((B16=""),(E16="")),"",IF(T16&gt;S16,"Need to Decrease Zd","Zd Allowable &gt; Zd Design")),"")</f>
        <v/>
      </c>
      <c r="AF16" s="93" t="str">
        <f t="shared" ref="AF16:AF55" si="15">IF(B16="","",IF(B17="",IF(AD16&gt;0.1,"Need to Reduce Qbp","Qbp &lt; 0.1 CFS"),""))</f>
        <v/>
      </c>
      <c r="AG16" s="53"/>
      <c r="AH16" s="13"/>
      <c r="AI16" s="13"/>
      <c r="AJ16" s="13"/>
      <c r="AK16" s="13"/>
    </row>
    <row r="17" spans="1:37" s="14" customFormat="1" ht="15" x14ac:dyDescent="0.2">
      <c r="A17" s="105"/>
      <c r="B17" s="138"/>
      <c r="C17" s="94" t="str">
        <f t="shared" si="6"/>
        <v/>
      </c>
      <c r="D17" s="139"/>
      <c r="E17" s="95"/>
      <c r="F17" s="94" t="str">
        <f t="shared" si="0"/>
        <v/>
      </c>
      <c r="G17" s="94" t="str">
        <f t="shared" si="7"/>
        <v/>
      </c>
      <c r="H17" s="106"/>
      <c r="I17" s="106"/>
      <c r="J17" s="88"/>
      <c r="K17" s="111" t="str">
        <f>IF(F17="","",(VLOOKUP(J17,'VlookupTables (DO NOT DELETE)'!$B$5:$D$16,2,FALSE)))</f>
        <v/>
      </c>
      <c r="L17" s="111" t="str">
        <f>IF(F17="","",VLOOKUP(J17,'VlookupTables (DO NOT DELETE)'!$B$5:$D$16,3,FALSE))</f>
        <v/>
      </c>
      <c r="M17" s="90"/>
      <c r="N17" s="91" t="str">
        <f t="shared" ref="N17:N55" si="16">IF(OR(M17="Interstate, Principal, Minor Arterial, or Divided",M17="Collector and Local Streets"),"Enter Speed (mph) ---------------&gt;",IF(M17="Roundabouts(circulating roadway)","Applicable to all speeds, Leave Blank-------------&gt;",IF(M17="Roundabouts entry lanes ","Enter Speed (mph) ---------------&gt; ",IF(M17="Dedicated turn lanes","Applicable to all speeds, Leave Blank   -----------------&gt;",IF(M17="Ferry Terminals","Enter Speed (mph) -----------------&gt;",IF(M17="Part-time shoulder use","Enter Speed (mph) -------------&gt;", ""))))))</f>
        <v/>
      </c>
      <c r="O17" s="113"/>
      <c r="P17" s="92" t="str">
        <f>IF(M17="","",IF(M17="Interstate, Principal, Minor Arterial, or Divided",IF(O17&lt;45,"Shoulder + 2 feet","Shoulder"),IF(M17="Collector and Local Streets",IF(O17&lt;45,"Shoulder + 1/2 Driving Lane","Shoulder"),IF(M17="Roundabouts(circulating roadway)","One half driving lane",IF(M17="Roundabouts entry lanes ",IF(O17&lt;45,"Shoulder + 1/2 Driving Lane","Shoulder"),IF(M17="Dedicated turn lanes","Shoulder + 1/2 Driving Lane",IF(M17="Ferry Terminals",IF(O17&lt;45," Shoulder + 2 feet","Shoulder"),IF(M17="Part-time shoulder use",IF(O17&lt;45,"Maintain at least 10 feet of driving width within the multi-use shoulder that is free of water","Maintain at least 10 feet of driving width within the multi-use shoulder that is free of water")))))))))</f>
        <v/>
      </c>
      <c r="Q17" s="116"/>
      <c r="R17" s="116"/>
      <c r="S17" s="117" t="str">
        <f t="shared" si="8"/>
        <v/>
      </c>
      <c r="T17" s="117" t="str">
        <f t="shared" si="1"/>
        <v/>
      </c>
      <c r="U17" s="117" t="str">
        <f t="shared" si="9"/>
        <v/>
      </c>
      <c r="V17" s="115" t="str">
        <f t="shared" si="10"/>
        <v/>
      </c>
      <c r="W17" s="118" t="str">
        <f t="shared" si="11"/>
        <v/>
      </c>
      <c r="X17" s="94" t="str">
        <f t="shared" si="2"/>
        <v/>
      </c>
      <c r="Y17" s="117" t="str">
        <f>IF(F17="","",VLOOKUP(J17,'VlookupTables (DO NOT DELETE)'!$B$5:$E$16,4,FALSE))</f>
        <v/>
      </c>
      <c r="Z17" s="117" t="str">
        <f t="shared" si="12"/>
        <v/>
      </c>
      <c r="AA17" s="117" t="str">
        <f t="shared" si="3"/>
        <v/>
      </c>
      <c r="AB17" s="117" t="str">
        <f t="shared" si="13"/>
        <v/>
      </c>
      <c r="AC17" s="117" t="str">
        <f t="shared" si="4"/>
        <v/>
      </c>
      <c r="AD17" s="117" t="str">
        <f t="shared" si="5"/>
        <v/>
      </c>
      <c r="AE17" s="93" t="str">
        <f t="shared" si="14"/>
        <v/>
      </c>
      <c r="AF17" s="93" t="str">
        <f t="shared" si="15"/>
        <v/>
      </c>
      <c r="AG17" s="53"/>
      <c r="AH17" s="13"/>
      <c r="AI17" s="13"/>
      <c r="AJ17" s="13"/>
      <c r="AK17" s="13"/>
    </row>
    <row r="18" spans="1:37" s="14" customFormat="1" ht="15" x14ac:dyDescent="0.2">
      <c r="A18" s="105"/>
      <c r="B18" s="138"/>
      <c r="C18" s="94" t="str">
        <f t="shared" si="6"/>
        <v/>
      </c>
      <c r="D18" s="139"/>
      <c r="E18" s="95"/>
      <c r="F18" s="94" t="str">
        <f t="shared" si="0"/>
        <v/>
      </c>
      <c r="G18" s="94" t="str">
        <f t="shared" si="7"/>
        <v/>
      </c>
      <c r="H18" s="106"/>
      <c r="I18" s="106"/>
      <c r="J18" s="88"/>
      <c r="K18" s="111" t="str">
        <f>IF(F18="","",(VLOOKUP(J18,'VlookupTables (DO NOT DELETE)'!$B$5:$D$16,2,FALSE)))</f>
        <v/>
      </c>
      <c r="L18" s="111" t="str">
        <f>IF(F18="","",VLOOKUP(J18,'VlookupTables (DO NOT DELETE)'!$B$5:$D$16,3,FALSE))</f>
        <v/>
      </c>
      <c r="M18" s="90"/>
      <c r="N18" s="91" t="str">
        <f t="shared" si="16"/>
        <v/>
      </c>
      <c r="O18" s="113"/>
      <c r="P18" s="92" t="str">
        <f>IF(M18="","",IF(M18="Interstate, Principal, Minor Arterial, or Divided",IF(O18&lt;45,"Shoulder + 2 feet","Shoulder"),IF(M18="Collector and Local Streets",IF(O18&lt;45,"Shoulder + 1/2 Driving Lane","Shoulder"),IF(M18="Roundabouts(circulating roadway)","One half driving lane",IF(M18="Roundabouts entry lanes ",IF(O18&lt;45,"Shoulder + 1/2 Driving Lane","Shoulder"),IF(M18="Dedicated turn lanes","Shoulder + 1/2 Driving Lane",IF(M18="Ferry Terminals",IF(O18&lt;45," Shoulder + 2 feet","Shoulder"),IF(M18="Part-time shoulder use",IF(O18&lt;45,"Maintain at least 10 feet of driving width within the multi-use shoulder that is free of water","Maintain at least 10 feet of driving width within the multi-use shoulder that is free of water")))))))))</f>
        <v/>
      </c>
      <c r="Q18" s="116"/>
      <c r="R18" s="116"/>
      <c r="S18" s="117" t="str">
        <f t="shared" si="8"/>
        <v/>
      </c>
      <c r="T18" s="117" t="str">
        <f t="shared" si="1"/>
        <v/>
      </c>
      <c r="U18" s="117" t="str">
        <f t="shared" si="9"/>
        <v/>
      </c>
      <c r="V18" s="115" t="str">
        <f t="shared" si="10"/>
        <v/>
      </c>
      <c r="W18" s="118" t="str">
        <f t="shared" si="11"/>
        <v/>
      </c>
      <c r="X18" s="117" t="str">
        <f t="shared" si="2"/>
        <v/>
      </c>
      <c r="Y18" s="117" t="str">
        <f>IF(F18="","",VLOOKUP(J18,'VlookupTables (DO NOT DELETE)'!$B$5:$E$16,4,FALSE))</f>
        <v/>
      </c>
      <c r="Z18" s="117" t="str">
        <f t="shared" si="12"/>
        <v/>
      </c>
      <c r="AA18" s="117" t="str">
        <f t="shared" si="3"/>
        <v/>
      </c>
      <c r="AB18" s="117" t="str">
        <f t="shared" si="13"/>
        <v/>
      </c>
      <c r="AC18" s="117" t="str">
        <f t="shared" si="4"/>
        <v/>
      </c>
      <c r="AD18" s="117" t="str">
        <f t="shared" si="5"/>
        <v/>
      </c>
      <c r="AE18" s="93" t="str">
        <f t="shared" si="14"/>
        <v/>
      </c>
      <c r="AF18" s="93" t="str">
        <f t="shared" si="15"/>
        <v/>
      </c>
      <c r="AG18" s="53"/>
      <c r="AH18" s="13"/>
      <c r="AI18" s="13"/>
      <c r="AJ18" s="13"/>
      <c r="AK18" s="13"/>
    </row>
    <row r="19" spans="1:37" s="14" customFormat="1" ht="15" x14ac:dyDescent="0.2">
      <c r="A19" s="105"/>
      <c r="B19" s="138"/>
      <c r="C19" s="94" t="str">
        <f t="shared" si="6"/>
        <v/>
      </c>
      <c r="D19" s="139"/>
      <c r="E19" s="96"/>
      <c r="F19" s="94" t="str">
        <f t="shared" si="0"/>
        <v/>
      </c>
      <c r="G19" s="94" t="str">
        <f t="shared" si="7"/>
        <v/>
      </c>
      <c r="H19" s="106"/>
      <c r="I19" s="106"/>
      <c r="J19" s="88"/>
      <c r="K19" s="111" t="str">
        <f>IF(F19="","",(VLOOKUP(J19,'VlookupTables (DO NOT DELETE)'!$B$5:$D$16,2,FALSE)))</f>
        <v/>
      </c>
      <c r="L19" s="111" t="str">
        <f>IF(F19="","",VLOOKUP(J19,'VlookupTables (DO NOT DELETE)'!$B$5:$D$16,3,FALSE))</f>
        <v/>
      </c>
      <c r="M19" s="90"/>
      <c r="N19" s="91" t="str">
        <f t="shared" si="16"/>
        <v/>
      </c>
      <c r="O19" s="113"/>
      <c r="P19" s="92" t="str">
        <f>IF(M19="","",IF(M19="Interstate, Principal, Minor Arterial, or Divided",IF(O19&lt;45,"Shoulder + 2 feet","Shoulder"),IF(M19="Collector and Local Streets",IF(O19&lt;45,"Shoulder + 1/2 Driving Lane","Shoulder"),IF(M19="Roundabouts(circulating roadway)","One half driving lane",IF(M19="Roundabouts entry lanes ",IF(O19&lt;45,"Shoulder + 1/2 Driving Lane","Shoulder"),IF(M19="Dedicated turn lanes","Shoulder + 1/2 Driving Lane",IF(M19="Ferry Terminals",IF(O19&lt;45," Shoulder + 2 feet","Shoulder"),IF(M19="Part-time shoulder use",IF(O19&lt;45,"Maintain at least 10 feet of driving width within the multi-use shoulder that is free of water","Maintain at least 10 feet of driving width within the multi-use shoulder that is free of water")))))))))</f>
        <v/>
      </c>
      <c r="Q19" s="116"/>
      <c r="R19" s="116"/>
      <c r="S19" s="117" t="str">
        <f t="shared" si="8"/>
        <v/>
      </c>
      <c r="T19" s="117" t="str">
        <f t="shared" si="1"/>
        <v/>
      </c>
      <c r="U19" s="117" t="str">
        <f t="shared" si="9"/>
        <v/>
      </c>
      <c r="V19" s="115" t="str">
        <f t="shared" si="10"/>
        <v/>
      </c>
      <c r="W19" s="118" t="str">
        <f t="shared" si="11"/>
        <v/>
      </c>
      <c r="X19" s="117" t="str">
        <f t="shared" si="2"/>
        <v/>
      </c>
      <c r="Y19" s="117" t="str">
        <f>IF(F19="","",VLOOKUP(J19,'VlookupTables (DO NOT DELETE)'!$B$5:$E$16,4,FALSE))</f>
        <v/>
      </c>
      <c r="Z19" s="117" t="str">
        <f t="shared" si="12"/>
        <v/>
      </c>
      <c r="AA19" s="117" t="str">
        <f t="shared" si="3"/>
        <v/>
      </c>
      <c r="AB19" s="117" t="str">
        <f t="shared" si="13"/>
        <v/>
      </c>
      <c r="AC19" s="117" t="str">
        <f t="shared" si="4"/>
        <v/>
      </c>
      <c r="AD19" s="117" t="str">
        <f t="shared" si="5"/>
        <v/>
      </c>
      <c r="AE19" s="93" t="str">
        <f t="shared" si="14"/>
        <v/>
      </c>
      <c r="AF19" s="93" t="str">
        <f t="shared" si="15"/>
        <v/>
      </c>
      <c r="AG19" s="53"/>
      <c r="AH19" s="13"/>
      <c r="AI19" s="13"/>
      <c r="AJ19" s="13"/>
      <c r="AK19" s="13"/>
    </row>
    <row r="20" spans="1:37" s="14" customFormat="1" ht="15" x14ac:dyDescent="0.2">
      <c r="A20" s="105"/>
      <c r="B20" s="138"/>
      <c r="C20" s="94" t="str">
        <f t="shared" si="6"/>
        <v/>
      </c>
      <c r="D20" s="139"/>
      <c r="E20" s="95"/>
      <c r="F20" s="94" t="str">
        <f t="shared" si="0"/>
        <v/>
      </c>
      <c r="G20" s="94" t="str">
        <f t="shared" si="7"/>
        <v/>
      </c>
      <c r="H20" s="106"/>
      <c r="I20" s="106"/>
      <c r="J20" s="88"/>
      <c r="K20" s="111" t="str">
        <f>IF(F20="","",(VLOOKUP(J20,'VlookupTables (DO NOT DELETE)'!$B$5:$D$16,2,FALSE)))</f>
        <v/>
      </c>
      <c r="L20" s="111" t="str">
        <f>IF(F20="","",VLOOKUP(J20,'VlookupTables (DO NOT DELETE)'!$B$5:$D$16,3,FALSE))</f>
        <v/>
      </c>
      <c r="M20" s="90"/>
      <c r="N20" s="91" t="str">
        <f t="shared" si="16"/>
        <v/>
      </c>
      <c r="O20" s="113"/>
      <c r="P20" s="92" t="str">
        <f t="shared" ref="P20:P55" si="17">IF(M20="","",IF(M20="Interstate, Principal, Minor Arterial, or Divided",IF(O20&lt;45,"Shoulder + 2 feet","Shoulder"),IF(M20="Collector and Local Streets",IF(O20&lt;45,"Shoulder + 1/2 Driving Lane","Shoulder"),IF(M20="Roundabouts(circulating roadway)","One half driving lane",IF(M20="Roundabouts entry lanes ",IF(O20&lt;45,"Shoulder + 1/2 Driving Lane","Shoulder"),IF(M20="Dedicated turn lanes","Shoulder + 1/2 Driving Lane",IF(M20="Ferry Terminals",IF(O20&lt;45," Shoulder + 2 feet","Shoulder"),IF(M20="Part-time shoulder use",IF(O20&lt;45,"Maintain at least 10 feet of driving width within the multi-use shoulder that is free of water","Maintain at least 10 feet of driving width within the multi-use shoulder that is free of water")))))))))</f>
        <v/>
      </c>
      <c r="Q20" s="116"/>
      <c r="R20" s="116"/>
      <c r="S20" s="117" t="str">
        <f t="shared" si="8"/>
        <v/>
      </c>
      <c r="T20" s="117" t="str">
        <f t="shared" si="1"/>
        <v/>
      </c>
      <c r="U20" s="117" t="str">
        <f t="shared" si="9"/>
        <v/>
      </c>
      <c r="V20" s="115" t="str">
        <f t="shared" si="10"/>
        <v/>
      </c>
      <c r="W20" s="118" t="str">
        <f t="shared" si="11"/>
        <v/>
      </c>
      <c r="X20" s="117" t="str">
        <f t="shared" si="2"/>
        <v/>
      </c>
      <c r="Y20" s="117" t="str">
        <f>IF(F20="","",VLOOKUP(J20,'VlookupTables (DO NOT DELETE)'!$B$5:$E$16,4,FALSE))</f>
        <v/>
      </c>
      <c r="Z20" s="117" t="str">
        <f t="shared" si="12"/>
        <v/>
      </c>
      <c r="AA20" s="117" t="str">
        <f t="shared" si="3"/>
        <v/>
      </c>
      <c r="AB20" s="117" t="str">
        <f t="shared" si="13"/>
        <v/>
      </c>
      <c r="AC20" s="117" t="str">
        <f t="shared" si="4"/>
        <v/>
      </c>
      <c r="AD20" s="117" t="str">
        <f t="shared" si="5"/>
        <v/>
      </c>
      <c r="AE20" s="93" t="str">
        <f t="shared" si="14"/>
        <v/>
      </c>
      <c r="AF20" s="93" t="str">
        <f t="shared" si="15"/>
        <v/>
      </c>
      <c r="AG20" s="53"/>
      <c r="AH20" s="13"/>
      <c r="AI20" s="13"/>
      <c r="AJ20" s="13"/>
      <c r="AK20" s="13"/>
    </row>
    <row r="21" spans="1:37" s="14" customFormat="1" ht="15" x14ac:dyDescent="0.2">
      <c r="A21" s="105"/>
      <c r="B21" s="138"/>
      <c r="C21" s="94" t="str">
        <f t="shared" si="6"/>
        <v/>
      </c>
      <c r="D21" s="139"/>
      <c r="E21" s="95"/>
      <c r="F21" s="94" t="str">
        <f t="shared" si="0"/>
        <v/>
      </c>
      <c r="G21" s="94" t="str">
        <f t="shared" si="7"/>
        <v/>
      </c>
      <c r="H21" s="106"/>
      <c r="I21" s="106"/>
      <c r="J21" s="161"/>
      <c r="K21" s="111" t="str">
        <f>IF(F21="","",(VLOOKUP(J21,'VlookupTables (DO NOT DELETE)'!$B$5:$D$16,2,FALSE)))</f>
        <v/>
      </c>
      <c r="L21" s="111" t="str">
        <f>IF(F21="","",VLOOKUP(J21,'VlookupTables (DO NOT DELETE)'!$B$5:$D$16,3,FALSE))</f>
        <v/>
      </c>
      <c r="M21" s="90"/>
      <c r="N21" s="91" t="str">
        <f t="shared" si="16"/>
        <v/>
      </c>
      <c r="O21" s="113"/>
      <c r="P21" s="92" t="str">
        <f t="shared" si="17"/>
        <v/>
      </c>
      <c r="Q21" s="116"/>
      <c r="R21" s="116"/>
      <c r="S21" s="117" t="str">
        <f t="shared" si="8"/>
        <v/>
      </c>
      <c r="T21" s="117" t="str">
        <f t="shared" si="1"/>
        <v/>
      </c>
      <c r="U21" s="117" t="str">
        <f t="shared" si="9"/>
        <v/>
      </c>
      <c r="V21" s="115" t="str">
        <f t="shared" si="10"/>
        <v/>
      </c>
      <c r="W21" s="118" t="str">
        <f t="shared" si="11"/>
        <v/>
      </c>
      <c r="X21" s="117" t="str">
        <f t="shared" si="2"/>
        <v/>
      </c>
      <c r="Y21" s="117" t="str">
        <f>IF(F21="","",VLOOKUP(J21,'VlookupTables (DO NOT DELETE)'!$B$5:$E$16,4,FALSE))</f>
        <v/>
      </c>
      <c r="Z21" s="117" t="str">
        <f t="shared" si="12"/>
        <v/>
      </c>
      <c r="AA21" s="117" t="str">
        <f t="shared" si="3"/>
        <v/>
      </c>
      <c r="AB21" s="117" t="str">
        <f t="shared" si="13"/>
        <v/>
      </c>
      <c r="AC21" s="117" t="str">
        <f t="shared" si="4"/>
        <v/>
      </c>
      <c r="AD21" s="117" t="str">
        <f t="shared" si="5"/>
        <v/>
      </c>
      <c r="AE21" s="93" t="str">
        <f t="shared" si="14"/>
        <v/>
      </c>
      <c r="AF21" s="93" t="str">
        <f t="shared" si="15"/>
        <v/>
      </c>
      <c r="AG21" s="53"/>
      <c r="AH21" s="13"/>
      <c r="AI21" s="13"/>
      <c r="AJ21" s="13"/>
      <c r="AK21" s="13"/>
    </row>
    <row r="22" spans="1:37" s="14" customFormat="1" ht="15" x14ac:dyDescent="0.2">
      <c r="A22" s="105"/>
      <c r="B22" s="138"/>
      <c r="C22" s="94" t="str">
        <f t="shared" si="6"/>
        <v/>
      </c>
      <c r="D22" s="139"/>
      <c r="E22" s="95"/>
      <c r="F22" s="94" t="str">
        <f t="shared" si="0"/>
        <v/>
      </c>
      <c r="G22" s="94" t="str">
        <f t="shared" si="7"/>
        <v/>
      </c>
      <c r="H22" s="106"/>
      <c r="I22" s="106"/>
      <c r="J22" s="88"/>
      <c r="K22" s="111" t="str">
        <f>IF(F22="","",(VLOOKUP(J22,'VlookupTables (DO NOT DELETE)'!$B$5:$D$16,2,FALSE)))</f>
        <v/>
      </c>
      <c r="L22" s="111" t="str">
        <f>IF(F22="","",VLOOKUP(J22,'VlookupTables (DO NOT DELETE)'!$B$5:$D$16,3,FALSE))</f>
        <v/>
      </c>
      <c r="M22" s="90"/>
      <c r="N22" s="91" t="str">
        <f t="shared" si="16"/>
        <v/>
      </c>
      <c r="O22" s="113"/>
      <c r="P22" s="92" t="str">
        <f t="shared" si="17"/>
        <v/>
      </c>
      <c r="Q22" s="116"/>
      <c r="R22" s="116"/>
      <c r="S22" s="117" t="str">
        <f t="shared" si="8"/>
        <v/>
      </c>
      <c r="T22" s="117" t="str">
        <f t="shared" si="1"/>
        <v/>
      </c>
      <c r="U22" s="117" t="str">
        <f t="shared" si="9"/>
        <v/>
      </c>
      <c r="V22" s="115" t="str">
        <f t="shared" si="10"/>
        <v/>
      </c>
      <c r="W22" s="118" t="str">
        <f t="shared" si="11"/>
        <v/>
      </c>
      <c r="X22" s="117" t="str">
        <f t="shared" si="2"/>
        <v/>
      </c>
      <c r="Y22" s="117" t="str">
        <f>IF(F22="","",VLOOKUP(J22,'VlookupTables (DO NOT DELETE)'!$B$5:$E$16,4,FALSE))</f>
        <v/>
      </c>
      <c r="Z22" s="117" t="str">
        <f t="shared" si="12"/>
        <v/>
      </c>
      <c r="AA22" s="117" t="str">
        <f t="shared" si="3"/>
        <v/>
      </c>
      <c r="AB22" s="117" t="str">
        <f t="shared" si="13"/>
        <v/>
      </c>
      <c r="AC22" s="117" t="str">
        <f t="shared" si="4"/>
        <v/>
      </c>
      <c r="AD22" s="117" t="str">
        <f t="shared" si="5"/>
        <v/>
      </c>
      <c r="AE22" s="93" t="str">
        <f t="shared" si="14"/>
        <v/>
      </c>
      <c r="AF22" s="93" t="str">
        <f t="shared" si="15"/>
        <v/>
      </c>
      <c r="AG22" s="53"/>
      <c r="AH22" s="13"/>
      <c r="AI22" s="13"/>
      <c r="AJ22" s="13"/>
      <c r="AK22" s="13"/>
    </row>
    <row r="23" spans="1:37" s="14" customFormat="1" ht="15" x14ac:dyDescent="0.2">
      <c r="A23" s="105"/>
      <c r="B23" s="138"/>
      <c r="C23" s="94" t="str">
        <f t="shared" si="6"/>
        <v/>
      </c>
      <c r="D23" s="139"/>
      <c r="E23" s="95"/>
      <c r="F23" s="94" t="str">
        <f t="shared" si="0"/>
        <v/>
      </c>
      <c r="G23" s="94" t="str">
        <f t="shared" si="7"/>
        <v/>
      </c>
      <c r="H23" s="106"/>
      <c r="I23" s="106"/>
      <c r="J23" s="88"/>
      <c r="K23" s="111" t="str">
        <f>IF(F23="","",(VLOOKUP(J23,'VlookupTables (DO NOT DELETE)'!$B$5:$D$16,2,FALSE)))</f>
        <v/>
      </c>
      <c r="L23" s="111" t="str">
        <f>IF(F23="","",VLOOKUP(J23,'VlookupTables (DO NOT DELETE)'!$B$5:$D$16,3,FALSE))</f>
        <v/>
      </c>
      <c r="M23" s="90"/>
      <c r="N23" s="91" t="str">
        <f t="shared" si="16"/>
        <v/>
      </c>
      <c r="O23" s="113"/>
      <c r="P23" s="92" t="str">
        <f t="shared" si="17"/>
        <v/>
      </c>
      <c r="Q23" s="116"/>
      <c r="R23" s="116"/>
      <c r="S23" s="117" t="str">
        <f t="shared" si="8"/>
        <v/>
      </c>
      <c r="T23" s="117" t="str">
        <f t="shared" si="1"/>
        <v/>
      </c>
      <c r="U23" s="117" t="str">
        <f t="shared" si="9"/>
        <v/>
      </c>
      <c r="V23" s="115" t="str">
        <f t="shared" si="10"/>
        <v/>
      </c>
      <c r="W23" s="118" t="str">
        <f t="shared" si="11"/>
        <v/>
      </c>
      <c r="X23" s="117" t="str">
        <f t="shared" si="2"/>
        <v/>
      </c>
      <c r="Y23" s="117" t="str">
        <f>IF(F23="","",VLOOKUP(J23,'VlookupTables (DO NOT DELETE)'!$B$5:$E$16,4,FALSE))</f>
        <v/>
      </c>
      <c r="Z23" s="117" t="str">
        <f t="shared" si="12"/>
        <v/>
      </c>
      <c r="AA23" s="117" t="str">
        <f t="shared" si="3"/>
        <v/>
      </c>
      <c r="AB23" s="117" t="str">
        <f t="shared" si="13"/>
        <v/>
      </c>
      <c r="AC23" s="117" t="str">
        <f t="shared" si="4"/>
        <v/>
      </c>
      <c r="AD23" s="117" t="str">
        <f t="shared" si="5"/>
        <v/>
      </c>
      <c r="AE23" s="93" t="str">
        <f t="shared" si="14"/>
        <v/>
      </c>
      <c r="AF23" s="93" t="str">
        <f t="shared" si="15"/>
        <v/>
      </c>
      <c r="AG23" s="53"/>
      <c r="AH23" s="13"/>
      <c r="AI23" s="13"/>
      <c r="AJ23" s="13"/>
      <c r="AK23" s="13"/>
    </row>
    <row r="24" spans="1:37" s="14" customFormat="1" ht="15" x14ac:dyDescent="0.2">
      <c r="A24" s="105"/>
      <c r="B24" s="138"/>
      <c r="C24" s="94" t="str">
        <f t="shared" si="6"/>
        <v/>
      </c>
      <c r="D24" s="139"/>
      <c r="E24" s="95"/>
      <c r="F24" s="94" t="str">
        <f t="shared" si="0"/>
        <v/>
      </c>
      <c r="G24" s="94" t="str">
        <f t="shared" si="7"/>
        <v/>
      </c>
      <c r="H24" s="106"/>
      <c r="I24" s="106"/>
      <c r="J24" s="88"/>
      <c r="K24" s="111" t="str">
        <f>IF(F24="","",(VLOOKUP(J24,'VlookupTables (DO NOT DELETE)'!$B$5:$D$16,2,FALSE)))</f>
        <v/>
      </c>
      <c r="L24" s="111" t="str">
        <f>IF(F24="","",VLOOKUP(J24,'VlookupTables (DO NOT DELETE)'!$B$5:$D$16,3,FALSE))</f>
        <v/>
      </c>
      <c r="M24" s="90"/>
      <c r="N24" s="91" t="str">
        <f t="shared" si="16"/>
        <v/>
      </c>
      <c r="O24" s="113"/>
      <c r="P24" s="92" t="str">
        <f t="shared" si="17"/>
        <v/>
      </c>
      <c r="Q24" s="116"/>
      <c r="R24" s="116"/>
      <c r="S24" s="117" t="str">
        <f t="shared" si="8"/>
        <v/>
      </c>
      <c r="T24" s="117" t="str">
        <f t="shared" si="1"/>
        <v/>
      </c>
      <c r="U24" s="117" t="str">
        <f t="shared" si="9"/>
        <v/>
      </c>
      <c r="V24" s="115" t="str">
        <f t="shared" si="10"/>
        <v/>
      </c>
      <c r="W24" s="118" t="str">
        <f t="shared" si="11"/>
        <v/>
      </c>
      <c r="X24" s="117" t="str">
        <f t="shared" si="2"/>
        <v/>
      </c>
      <c r="Y24" s="117" t="str">
        <f>IF(F24="","",VLOOKUP(J24,'VlookupTables (DO NOT DELETE)'!$B$5:$E$16,4,FALSE))</f>
        <v/>
      </c>
      <c r="Z24" s="117" t="str">
        <f t="shared" si="12"/>
        <v/>
      </c>
      <c r="AA24" s="117" t="str">
        <f t="shared" si="3"/>
        <v/>
      </c>
      <c r="AB24" s="117" t="str">
        <f t="shared" si="13"/>
        <v/>
      </c>
      <c r="AC24" s="117" t="str">
        <f t="shared" si="4"/>
        <v/>
      </c>
      <c r="AD24" s="117" t="str">
        <f t="shared" si="5"/>
        <v/>
      </c>
      <c r="AE24" s="93" t="str">
        <f t="shared" si="14"/>
        <v/>
      </c>
      <c r="AF24" s="93" t="str">
        <f t="shared" si="15"/>
        <v/>
      </c>
      <c r="AG24" s="54"/>
      <c r="AH24" s="13"/>
      <c r="AI24" s="13"/>
      <c r="AJ24" s="13"/>
      <c r="AK24" s="13"/>
    </row>
    <row r="25" spans="1:37" s="14" customFormat="1" ht="15" x14ac:dyDescent="0.2">
      <c r="A25" s="105"/>
      <c r="B25" s="138"/>
      <c r="C25" s="94" t="str">
        <f t="shared" si="6"/>
        <v/>
      </c>
      <c r="D25" s="139"/>
      <c r="E25" s="95"/>
      <c r="F25" s="94" t="str">
        <f t="shared" si="0"/>
        <v/>
      </c>
      <c r="G25" s="94" t="str">
        <f t="shared" si="7"/>
        <v/>
      </c>
      <c r="H25" s="106"/>
      <c r="I25" s="106"/>
      <c r="J25" s="88"/>
      <c r="K25" s="111" t="str">
        <f>IF(F25="","",(VLOOKUP(J25,'VlookupTables (DO NOT DELETE)'!$B$5:$D$16,2,FALSE)))</f>
        <v/>
      </c>
      <c r="L25" s="111" t="str">
        <f>IF(F25="","",VLOOKUP(J25,'VlookupTables (DO NOT DELETE)'!$B$5:$D$16,3,FALSE))</f>
        <v/>
      </c>
      <c r="M25" s="90"/>
      <c r="N25" s="91" t="str">
        <f t="shared" si="16"/>
        <v/>
      </c>
      <c r="O25" s="113"/>
      <c r="P25" s="92" t="str">
        <f t="shared" si="17"/>
        <v/>
      </c>
      <c r="Q25" s="116"/>
      <c r="R25" s="116"/>
      <c r="S25" s="117" t="str">
        <f t="shared" si="8"/>
        <v/>
      </c>
      <c r="T25" s="117" t="str">
        <f t="shared" si="1"/>
        <v/>
      </c>
      <c r="U25" s="117" t="str">
        <f t="shared" si="9"/>
        <v/>
      </c>
      <c r="V25" s="115" t="str">
        <f t="shared" si="10"/>
        <v/>
      </c>
      <c r="W25" s="118" t="str">
        <f t="shared" si="11"/>
        <v/>
      </c>
      <c r="X25" s="117" t="str">
        <f t="shared" si="2"/>
        <v/>
      </c>
      <c r="Y25" s="117" t="str">
        <f>IF(F25="","",VLOOKUP(J25,'VlookupTables (DO NOT DELETE)'!$B$5:$E$16,4,FALSE))</f>
        <v/>
      </c>
      <c r="Z25" s="117" t="str">
        <f t="shared" si="12"/>
        <v/>
      </c>
      <c r="AA25" s="117" t="str">
        <f t="shared" si="3"/>
        <v/>
      </c>
      <c r="AB25" s="117" t="str">
        <f t="shared" si="13"/>
        <v/>
      </c>
      <c r="AC25" s="117" t="str">
        <f t="shared" si="4"/>
        <v/>
      </c>
      <c r="AD25" s="117" t="str">
        <f t="shared" si="5"/>
        <v/>
      </c>
      <c r="AE25" s="93" t="str">
        <f t="shared" si="14"/>
        <v/>
      </c>
      <c r="AF25" s="93" t="str">
        <f t="shared" si="15"/>
        <v/>
      </c>
      <c r="AG25" s="53"/>
      <c r="AH25" s="13"/>
      <c r="AI25" s="13"/>
      <c r="AJ25" s="13"/>
      <c r="AK25" s="13"/>
    </row>
    <row r="26" spans="1:37" s="14" customFormat="1" ht="15" x14ac:dyDescent="0.2">
      <c r="A26" s="105"/>
      <c r="B26" s="138"/>
      <c r="C26" s="94" t="str">
        <f t="shared" si="6"/>
        <v/>
      </c>
      <c r="D26" s="139"/>
      <c r="E26" s="95"/>
      <c r="F26" s="94" t="str">
        <f t="shared" si="0"/>
        <v/>
      </c>
      <c r="G26" s="94" t="str">
        <f t="shared" si="7"/>
        <v/>
      </c>
      <c r="H26" s="106"/>
      <c r="I26" s="106"/>
      <c r="J26" s="88"/>
      <c r="K26" s="111" t="str">
        <f>IF(F26="","",(VLOOKUP(J26,'VlookupTables (DO NOT DELETE)'!$B$5:$D$16,2,FALSE)))</f>
        <v/>
      </c>
      <c r="L26" s="111" t="str">
        <f>IF(F26="","",VLOOKUP(J26,'VlookupTables (DO NOT DELETE)'!$B$5:$D$16,3,FALSE))</f>
        <v/>
      </c>
      <c r="M26" s="90"/>
      <c r="N26" s="91" t="str">
        <f t="shared" si="16"/>
        <v/>
      </c>
      <c r="O26" s="113"/>
      <c r="P26" s="92" t="str">
        <f t="shared" si="17"/>
        <v/>
      </c>
      <c r="Q26" s="116"/>
      <c r="R26" s="116"/>
      <c r="S26" s="117" t="str">
        <f t="shared" si="8"/>
        <v/>
      </c>
      <c r="T26" s="117" t="str">
        <f t="shared" si="1"/>
        <v/>
      </c>
      <c r="U26" s="117" t="str">
        <f t="shared" si="9"/>
        <v/>
      </c>
      <c r="V26" s="115" t="str">
        <f t="shared" si="10"/>
        <v/>
      </c>
      <c r="W26" s="118" t="str">
        <f t="shared" si="11"/>
        <v/>
      </c>
      <c r="X26" s="117" t="str">
        <f t="shared" si="2"/>
        <v/>
      </c>
      <c r="Y26" s="117" t="str">
        <f>IF(F26="","",VLOOKUP(J26,'VlookupTables (DO NOT DELETE)'!$B$5:$E$16,4,FALSE))</f>
        <v/>
      </c>
      <c r="Z26" s="117" t="str">
        <f t="shared" si="12"/>
        <v/>
      </c>
      <c r="AA26" s="117" t="str">
        <f t="shared" si="3"/>
        <v/>
      </c>
      <c r="AB26" s="117" t="str">
        <f t="shared" si="13"/>
        <v/>
      </c>
      <c r="AC26" s="117" t="str">
        <f t="shared" si="4"/>
        <v/>
      </c>
      <c r="AD26" s="117" t="str">
        <f t="shared" si="5"/>
        <v/>
      </c>
      <c r="AE26" s="93" t="str">
        <f t="shared" si="14"/>
        <v/>
      </c>
      <c r="AF26" s="93" t="str">
        <f t="shared" si="15"/>
        <v/>
      </c>
      <c r="AG26" s="54"/>
      <c r="AH26" s="13"/>
      <c r="AI26" s="13"/>
      <c r="AJ26" s="13"/>
      <c r="AK26" s="13"/>
    </row>
    <row r="27" spans="1:37" s="14" customFormat="1" ht="15" x14ac:dyDescent="0.2">
      <c r="A27" s="105"/>
      <c r="B27" s="138"/>
      <c r="C27" s="94" t="str">
        <f t="shared" si="6"/>
        <v/>
      </c>
      <c r="D27" s="139"/>
      <c r="E27" s="95"/>
      <c r="F27" s="94" t="str">
        <f t="shared" si="0"/>
        <v/>
      </c>
      <c r="G27" s="94" t="str">
        <f t="shared" si="7"/>
        <v/>
      </c>
      <c r="H27" s="106"/>
      <c r="I27" s="106"/>
      <c r="J27" s="88"/>
      <c r="K27" s="111" t="str">
        <f>IF(F27="","",(VLOOKUP(J27,'VlookupTables (DO NOT DELETE)'!$B$5:$D$16,2,FALSE)))</f>
        <v/>
      </c>
      <c r="L27" s="111" t="str">
        <f>IF(F27="","",VLOOKUP(J27,'VlookupTables (DO NOT DELETE)'!$B$5:$D$16,3,FALSE))</f>
        <v/>
      </c>
      <c r="M27" s="90"/>
      <c r="N27" s="91" t="str">
        <f t="shared" si="16"/>
        <v/>
      </c>
      <c r="O27" s="113"/>
      <c r="P27" s="92" t="str">
        <f t="shared" si="17"/>
        <v/>
      </c>
      <c r="Q27" s="116"/>
      <c r="R27" s="116"/>
      <c r="S27" s="117" t="str">
        <f t="shared" si="8"/>
        <v/>
      </c>
      <c r="T27" s="117" t="str">
        <f t="shared" si="1"/>
        <v/>
      </c>
      <c r="U27" s="117" t="str">
        <f t="shared" si="9"/>
        <v/>
      </c>
      <c r="V27" s="115" t="str">
        <f t="shared" si="10"/>
        <v/>
      </c>
      <c r="W27" s="118" t="str">
        <f t="shared" si="11"/>
        <v/>
      </c>
      <c r="X27" s="117" t="str">
        <f t="shared" si="2"/>
        <v/>
      </c>
      <c r="Y27" s="117" t="str">
        <f>IF(F27="","",VLOOKUP(J27,'VlookupTables (DO NOT DELETE)'!$B$5:$E$16,4,FALSE))</f>
        <v/>
      </c>
      <c r="Z27" s="117" t="str">
        <f t="shared" si="12"/>
        <v/>
      </c>
      <c r="AA27" s="117" t="str">
        <f t="shared" si="3"/>
        <v/>
      </c>
      <c r="AB27" s="117" t="str">
        <f t="shared" si="13"/>
        <v/>
      </c>
      <c r="AC27" s="117" t="str">
        <f t="shared" si="4"/>
        <v/>
      </c>
      <c r="AD27" s="117" t="str">
        <f t="shared" si="5"/>
        <v/>
      </c>
      <c r="AE27" s="93" t="str">
        <f t="shared" si="14"/>
        <v/>
      </c>
      <c r="AF27" s="93" t="str">
        <f t="shared" si="15"/>
        <v/>
      </c>
      <c r="AG27" s="53"/>
      <c r="AH27" s="13"/>
      <c r="AI27" s="13"/>
      <c r="AJ27" s="13"/>
      <c r="AK27" s="13"/>
    </row>
    <row r="28" spans="1:37" s="14" customFormat="1" ht="15" x14ac:dyDescent="0.2">
      <c r="A28" s="105"/>
      <c r="B28" s="138"/>
      <c r="C28" s="94" t="str">
        <f t="shared" si="6"/>
        <v/>
      </c>
      <c r="D28" s="139"/>
      <c r="E28" s="95"/>
      <c r="F28" s="94" t="str">
        <f t="shared" si="0"/>
        <v/>
      </c>
      <c r="G28" s="94" t="str">
        <f t="shared" si="7"/>
        <v/>
      </c>
      <c r="H28" s="106"/>
      <c r="I28" s="106"/>
      <c r="J28" s="88"/>
      <c r="K28" s="111" t="str">
        <f>IF(F28="","",(VLOOKUP(J28,'VlookupTables (DO NOT DELETE)'!$B$5:$D$16,2,FALSE)))</f>
        <v/>
      </c>
      <c r="L28" s="111" t="str">
        <f>IF(F28="","",VLOOKUP(J28,'VlookupTables (DO NOT DELETE)'!$B$5:$D$16,3,FALSE))</f>
        <v/>
      </c>
      <c r="M28" s="90"/>
      <c r="N28" s="91" t="str">
        <f t="shared" si="16"/>
        <v/>
      </c>
      <c r="O28" s="113"/>
      <c r="P28" s="92" t="str">
        <f t="shared" si="17"/>
        <v/>
      </c>
      <c r="Q28" s="116"/>
      <c r="R28" s="116"/>
      <c r="S28" s="117" t="str">
        <f t="shared" si="8"/>
        <v/>
      </c>
      <c r="T28" s="117" t="str">
        <f t="shared" si="1"/>
        <v/>
      </c>
      <c r="U28" s="117" t="str">
        <f t="shared" si="9"/>
        <v/>
      </c>
      <c r="V28" s="115" t="str">
        <f t="shared" si="10"/>
        <v/>
      </c>
      <c r="W28" s="118" t="str">
        <f t="shared" si="11"/>
        <v/>
      </c>
      <c r="X28" s="117" t="str">
        <f t="shared" si="2"/>
        <v/>
      </c>
      <c r="Y28" s="117" t="str">
        <f>IF(F28="","",VLOOKUP(J28,'VlookupTables (DO NOT DELETE)'!$B$5:$E$16,4,FALSE))</f>
        <v/>
      </c>
      <c r="Z28" s="117" t="str">
        <f t="shared" si="12"/>
        <v/>
      </c>
      <c r="AA28" s="117" t="str">
        <f t="shared" si="3"/>
        <v/>
      </c>
      <c r="AB28" s="117" t="str">
        <f t="shared" si="13"/>
        <v/>
      </c>
      <c r="AC28" s="117" t="str">
        <f t="shared" si="4"/>
        <v/>
      </c>
      <c r="AD28" s="117" t="str">
        <f t="shared" si="5"/>
        <v/>
      </c>
      <c r="AE28" s="93" t="str">
        <f t="shared" si="14"/>
        <v/>
      </c>
      <c r="AF28" s="93" t="str">
        <f t="shared" si="15"/>
        <v/>
      </c>
      <c r="AG28" s="54"/>
      <c r="AH28" s="13"/>
      <c r="AI28" s="13"/>
      <c r="AJ28" s="13"/>
      <c r="AK28" s="13"/>
    </row>
    <row r="29" spans="1:37" s="14" customFormat="1" ht="15" x14ac:dyDescent="0.2">
      <c r="A29" s="105"/>
      <c r="B29" s="138"/>
      <c r="C29" s="94" t="str">
        <f t="shared" si="6"/>
        <v/>
      </c>
      <c r="D29" s="139"/>
      <c r="E29" s="95"/>
      <c r="F29" s="94" t="str">
        <f t="shared" si="0"/>
        <v/>
      </c>
      <c r="G29" s="94" t="str">
        <f t="shared" si="7"/>
        <v/>
      </c>
      <c r="H29" s="106"/>
      <c r="I29" s="106"/>
      <c r="J29" s="88"/>
      <c r="K29" s="111" t="str">
        <f>IF(F29="","",(VLOOKUP(J29,'VlookupTables (DO NOT DELETE)'!$B$5:$D$16,2,FALSE)))</f>
        <v/>
      </c>
      <c r="L29" s="111" t="str">
        <f>IF(F29="","",VLOOKUP(J29,'VlookupTables (DO NOT DELETE)'!$B$5:$D$16,3,FALSE))</f>
        <v/>
      </c>
      <c r="M29" s="90"/>
      <c r="N29" s="91" t="str">
        <f t="shared" si="16"/>
        <v/>
      </c>
      <c r="O29" s="113"/>
      <c r="P29" s="92" t="str">
        <f t="shared" si="17"/>
        <v/>
      </c>
      <c r="Q29" s="116"/>
      <c r="R29" s="116"/>
      <c r="S29" s="117" t="str">
        <f t="shared" si="8"/>
        <v/>
      </c>
      <c r="T29" s="117" t="str">
        <f t="shared" si="1"/>
        <v/>
      </c>
      <c r="U29" s="117" t="str">
        <f t="shared" si="9"/>
        <v/>
      </c>
      <c r="V29" s="115" t="str">
        <f t="shared" si="10"/>
        <v/>
      </c>
      <c r="W29" s="118" t="str">
        <f t="shared" si="11"/>
        <v/>
      </c>
      <c r="X29" s="117" t="str">
        <f t="shared" si="2"/>
        <v/>
      </c>
      <c r="Y29" s="117" t="str">
        <f>IF(F29="","",VLOOKUP(J29,'VlookupTables (DO NOT DELETE)'!$B$5:$E$16,4,FALSE))</f>
        <v/>
      </c>
      <c r="Z29" s="117" t="str">
        <f t="shared" si="12"/>
        <v/>
      </c>
      <c r="AA29" s="117" t="str">
        <f t="shared" si="3"/>
        <v/>
      </c>
      <c r="AB29" s="117" t="str">
        <f t="shared" si="13"/>
        <v/>
      </c>
      <c r="AC29" s="117" t="str">
        <f t="shared" si="4"/>
        <v/>
      </c>
      <c r="AD29" s="117" t="str">
        <f t="shared" si="5"/>
        <v/>
      </c>
      <c r="AE29" s="93" t="str">
        <f t="shared" si="14"/>
        <v/>
      </c>
      <c r="AF29" s="93" t="str">
        <f t="shared" si="15"/>
        <v/>
      </c>
      <c r="AG29" s="53"/>
      <c r="AH29" s="13"/>
      <c r="AI29" s="13"/>
      <c r="AJ29" s="13"/>
      <c r="AK29" s="13"/>
    </row>
    <row r="30" spans="1:37" s="14" customFormat="1" ht="15" x14ac:dyDescent="0.2">
      <c r="A30" s="105"/>
      <c r="B30" s="138"/>
      <c r="C30" s="94" t="str">
        <f t="shared" si="6"/>
        <v/>
      </c>
      <c r="D30" s="139"/>
      <c r="E30" s="95"/>
      <c r="F30" s="94" t="str">
        <f t="shared" si="0"/>
        <v/>
      </c>
      <c r="G30" s="94" t="str">
        <f t="shared" si="7"/>
        <v/>
      </c>
      <c r="H30" s="106"/>
      <c r="I30" s="106"/>
      <c r="J30" s="88"/>
      <c r="K30" s="111" t="str">
        <f>IF(F30="","",(VLOOKUP(J30,'VlookupTables (DO NOT DELETE)'!$B$5:$D$16,2,FALSE)))</f>
        <v/>
      </c>
      <c r="L30" s="111" t="str">
        <f>IF(F30="","",VLOOKUP(J30,'VlookupTables (DO NOT DELETE)'!$B$5:$D$16,3,FALSE))</f>
        <v/>
      </c>
      <c r="M30" s="90"/>
      <c r="N30" s="91" t="str">
        <f t="shared" si="16"/>
        <v/>
      </c>
      <c r="O30" s="113"/>
      <c r="P30" s="92" t="str">
        <f t="shared" si="17"/>
        <v/>
      </c>
      <c r="Q30" s="116"/>
      <c r="R30" s="116"/>
      <c r="S30" s="117" t="str">
        <f t="shared" si="8"/>
        <v/>
      </c>
      <c r="T30" s="117" t="str">
        <f t="shared" si="1"/>
        <v/>
      </c>
      <c r="U30" s="117" t="str">
        <f t="shared" si="9"/>
        <v/>
      </c>
      <c r="V30" s="115" t="str">
        <f t="shared" si="10"/>
        <v/>
      </c>
      <c r="W30" s="118" t="str">
        <f t="shared" si="11"/>
        <v/>
      </c>
      <c r="X30" s="117" t="str">
        <f t="shared" si="2"/>
        <v/>
      </c>
      <c r="Y30" s="117" t="str">
        <f>IF(F30="","",VLOOKUP(J30,'VlookupTables (DO NOT DELETE)'!$B$5:$E$16,4,FALSE))</f>
        <v/>
      </c>
      <c r="Z30" s="117" t="str">
        <f t="shared" si="12"/>
        <v/>
      </c>
      <c r="AA30" s="117" t="str">
        <f t="shared" si="3"/>
        <v/>
      </c>
      <c r="AB30" s="117" t="str">
        <f t="shared" si="13"/>
        <v/>
      </c>
      <c r="AC30" s="117" t="str">
        <f t="shared" si="4"/>
        <v/>
      </c>
      <c r="AD30" s="117" t="str">
        <f t="shared" si="5"/>
        <v/>
      </c>
      <c r="AE30" s="93" t="str">
        <f t="shared" si="14"/>
        <v/>
      </c>
      <c r="AF30" s="93" t="str">
        <f t="shared" si="15"/>
        <v/>
      </c>
      <c r="AG30" s="53"/>
      <c r="AH30" s="13"/>
      <c r="AI30" s="13"/>
      <c r="AJ30" s="13"/>
      <c r="AK30" s="13"/>
    </row>
    <row r="31" spans="1:37" s="14" customFormat="1" ht="15" x14ac:dyDescent="0.2">
      <c r="A31" s="105"/>
      <c r="B31" s="138"/>
      <c r="C31" s="94" t="str">
        <f t="shared" si="6"/>
        <v/>
      </c>
      <c r="D31" s="139"/>
      <c r="E31" s="95"/>
      <c r="F31" s="94" t="str">
        <f t="shared" si="0"/>
        <v/>
      </c>
      <c r="G31" s="94" t="str">
        <f t="shared" si="7"/>
        <v/>
      </c>
      <c r="H31" s="106"/>
      <c r="I31" s="106"/>
      <c r="J31" s="88"/>
      <c r="K31" s="111" t="str">
        <f>IF(F31="","",(VLOOKUP(J31,'VlookupTables (DO NOT DELETE)'!$B$5:$D$16,2,FALSE)))</f>
        <v/>
      </c>
      <c r="L31" s="111" t="str">
        <f>IF(F31="","",VLOOKUP(J31,'VlookupTables (DO NOT DELETE)'!$B$5:$D$16,3,FALSE))</f>
        <v/>
      </c>
      <c r="M31" s="90"/>
      <c r="N31" s="91" t="str">
        <f t="shared" si="16"/>
        <v/>
      </c>
      <c r="O31" s="113"/>
      <c r="P31" s="92" t="str">
        <f t="shared" si="17"/>
        <v/>
      </c>
      <c r="Q31" s="116"/>
      <c r="R31" s="116"/>
      <c r="S31" s="117" t="str">
        <f t="shared" si="8"/>
        <v/>
      </c>
      <c r="T31" s="117" t="str">
        <f t="shared" si="1"/>
        <v/>
      </c>
      <c r="U31" s="117" t="str">
        <f t="shared" si="9"/>
        <v/>
      </c>
      <c r="V31" s="115" t="str">
        <f t="shared" si="10"/>
        <v/>
      </c>
      <c r="W31" s="118" t="str">
        <f t="shared" si="11"/>
        <v/>
      </c>
      <c r="X31" s="117" t="str">
        <f t="shared" si="2"/>
        <v/>
      </c>
      <c r="Y31" s="117" t="str">
        <f>IF(F31="","",VLOOKUP(J31,'VlookupTables (DO NOT DELETE)'!$B$5:$E$16,4,FALSE))</f>
        <v/>
      </c>
      <c r="Z31" s="117" t="str">
        <f t="shared" si="12"/>
        <v/>
      </c>
      <c r="AA31" s="117" t="str">
        <f t="shared" si="3"/>
        <v/>
      </c>
      <c r="AB31" s="117" t="str">
        <f t="shared" si="13"/>
        <v/>
      </c>
      <c r="AC31" s="117" t="str">
        <f t="shared" si="4"/>
        <v/>
      </c>
      <c r="AD31" s="117" t="str">
        <f t="shared" si="5"/>
        <v/>
      </c>
      <c r="AE31" s="93" t="str">
        <f t="shared" si="14"/>
        <v/>
      </c>
      <c r="AF31" s="93" t="str">
        <f t="shared" si="15"/>
        <v/>
      </c>
      <c r="AG31" s="53"/>
      <c r="AH31" s="13"/>
      <c r="AI31" s="13"/>
      <c r="AJ31" s="13"/>
      <c r="AK31" s="13"/>
    </row>
    <row r="32" spans="1:37" s="14" customFormat="1" ht="15" x14ac:dyDescent="0.2">
      <c r="A32" s="105"/>
      <c r="B32" s="138"/>
      <c r="C32" s="94" t="str">
        <f t="shared" si="6"/>
        <v/>
      </c>
      <c r="D32" s="139"/>
      <c r="E32" s="95"/>
      <c r="F32" s="94" t="str">
        <f t="shared" si="0"/>
        <v/>
      </c>
      <c r="G32" s="94" t="str">
        <f t="shared" si="7"/>
        <v/>
      </c>
      <c r="H32" s="106"/>
      <c r="I32" s="106"/>
      <c r="J32" s="88"/>
      <c r="K32" s="111" t="str">
        <f>IF(F32="","",(VLOOKUP(J32,'VlookupTables (DO NOT DELETE)'!$B$5:$D$16,2,FALSE)))</f>
        <v/>
      </c>
      <c r="L32" s="111" t="str">
        <f>IF(F32="","",VLOOKUP(J32,'VlookupTables (DO NOT DELETE)'!$B$5:$D$16,3,FALSE))</f>
        <v/>
      </c>
      <c r="M32" s="90"/>
      <c r="N32" s="91" t="str">
        <f t="shared" si="16"/>
        <v/>
      </c>
      <c r="O32" s="113"/>
      <c r="P32" s="92" t="str">
        <f t="shared" si="17"/>
        <v/>
      </c>
      <c r="Q32" s="116"/>
      <c r="R32" s="116"/>
      <c r="S32" s="117" t="str">
        <f t="shared" si="8"/>
        <v/>
      </c>
      <c r="T32" s="117" t="str">
        <f t="shared" si="1"/>
        <v/>
      </c>
      <c r="U32" s="117" t="str">
        <f t="shared" si="9"/>
        <v/>
      </c>
      <c r="V32" s="115" t="str">
        <f t="shared" si="10"/>
        <v/>
      </c>
      <c r="W32" s="118" t="str">
        <f t="shared" si="11"/>
        <v/>
      </c>
      <c r="X32" s="117" t="str">
        <f t="shared" si="2"/>
        <v/>
      </c>
      <c r="Y32" s="117" t="str">
        <f>IF(F32="","",VLOOKUP(J32,'VlookupTables (DO NOT DELETE)'!$B$5:$E$16,4,FALSE))</f>
        <v/>
      </c>
      <c r="Z32" s="117" t="str">
        <f t="shared" si="12"/>
        <v/>
      </c>
      <c r="AA32" s="117" t="str">
        <f t="shared" si="3"/>
        <v/>
      </c>
      <c r="AB32" s="117" t="str">
        <f t="shared" si="13"/>
        <v/>
      </c>
      <c r="AC32" s="117" t="str">
        <f t="shared" si="4"/>
        <v/>
      </c>
      <c r="AD32" s="117" t="str">
        <f t="shared" si="5"/>
        <v/>
      </c>
      <c r="AE32" s="93" t="str">
        <f t="shared" si="14"/>
        <v/>
      </c>
      <c r="AF32" s="93" t="str">
        <f t="shared" si="15"/>
        <v/>
      </c>
      <c r="AG32" s="53"/>
      <c r="AH32" s="13"/>
      <c r="AI32" s="13"/>
      <c r="AJ32" s="13"/>
      <c r="AK32" s="13"/>
    </row>
    <row r="33" spans="1:38" s="14" customFormat="1" ht="15" x14ac:dyDescent="0.2">
      <c r="A33" s="105"/>
      <c r="B33" s="138"/>
      <c r="C33" s="94" t="str">
        <f t="shared" si="6"/>
        <v/>
      </c>
      <c r="D33" s="139"/>
      <c r="E33" s="95"/>
      <c r="F33" s="94" t="str">
        <f t="shared" si="0"/>
        <v/>
      </c>
      <c r="G33" s="94" t="str">
        <f t="shared" si="7"/>
        <v/>
      </c>
      <c r="H33" s="106"/>
      <c r="I33" s="106"/>
      <c r="J33" s="88"/>
      <c r="K33" s="111" t="str">
        <f>IF(F33="","",(VLOOKUP(J33,'VlookupTables (DO NOT DELETE)'!$B$5:$D$16,2,FALSE)))</f>
        <v/>
      </c>
      <c r="L33" s="111" t="str">
        <f>IF(F33="","",VLOOKUP(J33,'VlookupTables (DO NOT DELETE)'!$B$5:$D$16,3,FALSE))</f>
        <v/>
      </c>
      <c r="M33" s="90"/>
      <c r="N33" s="91" t="str">
        <f t="shared" si="16"/>
        <v/>
      </c>
      <c r="O33" s="113"/>
      <c r="P33" s="92" t="str">
        <f t="shared" si="17"/>
        <v/>
      </c>
      <c r="Q33" s="116"/>
      <c r="R33" s="116"/>
      <c r="S33" s="117" t="str">
        <f t="shared" si="8"/>
        <v/>
      </c>
      <c r="T33" s="117" t="str">
        <f t="shared" si="1"/>
        <v/>
      </c>
      <c r="U33" s="117" t="str">
        <f t="shared" si="9"/>
        <v/>
      </c>
      <c r="V33" s="115" t="str">
        <f t="shared" si="10"/>
        <v/>
      </c>
      <c r="W33" s="118" t="str">
        <f t="shared" si="11"/>
        <v/>
      </c>
      <c r="X33" s="117" t="str">
        <f t="shared" si="2"/>
        <v/>
      </c>
      <c r="Y33" s="117" t="str">
        <f>IF(F33="","",VLOOKUP(J33,'VlookupTables (DO NOT DELETE)'!$B$5:$E$16,4,FALSE))</f>
        <v/>
      </c>
      <c r="Z33" s="117" t="str">
        <f t="shared" si="12"/>
        <v/>
      </c>
      <c r="AA33" s="117" t="str">
        <f t="shared" si="3"/>
        <v/>
      </c>
      <c r="AB33" s="117" t="str">
        <f t="shared" si="13"/>
        <v/>
      </c>
      <c r="AC33" s="117" t="str">
        <f t="shared" si="4"/>
        <v/>
      </c>
      <c r="AD33" s="117" t="str">
        <f t="shared" si="5"/>
        <v/>
      </c>
      <c r="AE33" s="93" t="str">
        <f t="shared" si="14"/>
        <v/>
      </c>
      <c r="AF33" s="93" t="str">
        <f t="shared" si="15"/>
        <v/>
      </c>
      <c r="AG33" s="53"/>
      <c r="AH33" s="13"/>
      <c r="AI33" s="13"/>
      <c r="AJ33" s="13"/>
      <c r="AK33" s="13"/>
    </row>
    <row r="34" spans="1:38" s="14" customFormat="1" ht="15" x14ac:dyDescent="0.2">
      <c r="A34" s="105"/>
      <c r="B34" s="138"/>
      <c r="C34" s="94" t="str">
        <f t="shared" si="6"/>
        <v/>
      </c>
      <c r="D34" s="139"/>
      <c r="E34" s="95"/>
      <c r="F34" s="94" t="str">
        <f t="shared" si="0"/>
        <v/>
      </c>
      <c r="G34" s="94" t="str">
        <f t="shared" si="7"/>
        <v/>
      </c>
      <c r="H34" s="106"/>
      <c r="I34" s="106"/>
      <c r="J34" s="88"/>
      <c r="K34" s="111" t="str">
        <f>IF(F34="","",(VLOOKUP(J34,'VlookupTables (DO NOT DELETE)'!$B$5:$D$16,2,FALSE)))</f>
        <v/>
      </c>
      <c r="L34" s="111" t="str">
        <f>IF(F34="","",VLOOKUP(J34,'VlookupTables (DO NOT DELETE)'!$B$5:$D$16,3,FALSE))</f>
        <v/>
      </c>
      <c r="M34" s="90"/>
      <c r="N34" s="91" t="str">
        <f t="shared" si="16"/>
        <v/>
      </c>
      <c r="O34" s="113"/>
      <c r="P34" s="92" t="str">
        <f t="shared" si="17"/>
        <v/>
      </c>
      <c r="Q34" s="116"/>
      <c r="R34" s="116"/>
      <c r="S34" s="117" t="str">
        <f t="shared" si="8"/>
        <v/>
      </c>
      <c r="T34" s="117" t="str">
        <f t="shared" si="1"/>
        <v/>
      </c>
      <c r="U34" s="117" t="str">
        <f t="shared" si="9"/>
        <v/>
      </c>
      <c r="V34" s="115" t="str">
        <f t="shared" si="10"/>
        <v/>
      </c>
      <c r="W34" s="118" t="str">
        <f t="shared" si="11"/>
        <v/>
      </c>
      <c r="X34" s="117" t="str">
        <f t="shared" si="2"/>
        <v/>
      </c>
      <c r="Y34" s="117" t="str">
        <f>IF(F34="","",VLOOKUP(J34,'VlookupTables (DO NOT DELETE)'!$B$5:$E$16,4,FALSE))</f>
        <v/>
      </c>
      <c r="Z34" s="117" t="str">
        <f t="shared" si="12"/>
        <v/>
      </c>
      <c r="AA34" s="117" t="str">
        <f t="shared" si="3"/>
        <v/>
      </c>
      <c r="AB34" s="117" t="str">
        <f t="shared" si="13"/>
        <v/>
      </c>
      <c r="AC34" s="117" t="str">
        <f t="shared" si="4"/>
        <v/>
      </c>
      <c r="AD34" s="117" t="str">
        <f t="shared" si="5"/>
        <v/>
      </c>
      <c r="AE34" s="93" t="str">
        <f t="shared" si="14"/>
        <v/>
      </c>
      <c r="AF34" s="93" t="str">
        <f t="shared" si="15"/>
        <v/>
      </c>
      <c r="AG34" s="53"/>
      <c r="AH34" s="13"/>
      <c r="AI34" s="13"/>
      <c r="AJ34" s="13"/>
      <c r="AK34" s="13"/>
    </row>
    <row r="35" spans="1:38" s="14" customFormat="1" ht="15" x14ac:dyDescent="0.2">
      <c r="A35" s="105"/>
      <c r="B35" s="138"/>
      <c r="C35" s="94" t="str">
        <f t="shared" si="6"/>
        <v/>
      </c>
      <c r="D35" s="139"/>
      <c r="E35" s="95"/>
      <c r="F35" s="94" t="str">
        <f t="shared" si="0"/>
        <v/>
      </c>
      <c r="G35" s="94" t="str">
        <f t="shared" si="7"/>
        <v/>
      </c>
      <c r="H35" s="106"/>
      <c r="I35" s="106"/>
      <c r="J35" s="88"/>
      <c r="K35" s="111" t="str">
        <f>IF(F35="","",(VLOOKUP(J35,'VlookupTables (DO NOT DELETE)'!$B$5:$D$16,2,FALSE)))</f>
        <v/>
      </c>
      <c r="L35" s="111" t="str">
        <f>IF(F35="","",VLOOKUP(J35,'VlookupTables (DO NOT DELETE)'!$B$5:$D$16,3,FALSE))</f>
        <v/>
      </c>
      <c r="M35" s="90"/>
      <c r="N35" s="91" t="str">
        <f t="shared" si="16"/>
        <v/>
      </c>
      <c r="O35" s="113"/>
      <c r="P35" s="92" t="str">
        <f t="shared" si="17"/>
        <v/>
      </c>
      <c r="Q35" s="116"/>
      <c r="R35" s="116"/>
      <c r="S35" s="117" t="str">
        <f t="shared" si="8"/>
        <v/>
      </c>
      <c r="T35" s="117" t="str">
        <f t="shared" si="1"/>
        <v/>
      </c>
      <c r="U35" s="117" t="str">
        <f t="shared" si="9"/>
        <v/>
      </c>
      <c r="V35" s="115" t="str">
        <f t="shared" si="10"/>
        <v/>
      </c>
      <c r="W35" s="118" t="str">
        <f t="shared" si="11"/>
        <v/>
      </c>
      <c r="X35" s="117" t="str">
        <f t="shared" si="2"/>
        <v/>
      </c>
      <c r="Y35" s="117" t="str">
        <f>IF(F35="","",VLOOKUP(J35,'VlookupTables (DO NOT DELETE)'!$B$5:$E$16,4,FALSE))</f>
        <v/>
      </c>
      <c r="Z35" s="117" t="str">
        <f t="shared" si="12"/>
        <v/>
      </c>
      <c r="AA35" s="117" t="str">
        <f t="shared" si="3"/>
        <v/>
      </c>
      <c r="AB35" s="117" t="str">
        <f t="shared" si="13"/>
        <v/>
      </c>
      <c r="AC35" s="117" t="str">
        <f t="shared" si="4"/>
        <v/>
      </c>
      <c r="AD35" s="117" t="str">
        <f t="shared" si="5"/>
        <v/>
      </c>
      <c r="AE35" s="93" t="str">
        <f t="shared" si="14"/>
        <v/>
      </c>
      <c r="AF35" s="93" t="str">
        <f t="shared" si="15"/>
        <v/>
      </c>
      <c r="AG35" s="53"/>
      <c r="AH35" s="13"/>
      <c r="AI35" s="13"/>
      <c r="AJ35" s="13"/>
      <c r="AK35" s="13"/>
    </row>
    <row r="36" spans="1:38" s="14" customFormat="1" ht="15" x14ac:dyDescent="0.2">
      <c r="A36" s="105"/>
      <c r="B36" s="138"/>
      <c r="C36" s="94" t="str">
        <f t="shared" si="6"/>
        <v/>
      </c>
      <c r="D36" s="139"/>
      <c r="E36" s="95"/>
      <c r="F36" s="94" t="str">
        <f t="shared" si="0"/>
        <v/>
      </c>
      <c r="G36" s="94" t="str">
        <f t="shared" si="7"/>
        <v/>
      </c>
      <c r="H36" s="106"/>
      <c r="I36" s="106"/>
      <c r="J36" s="88"/>
      <c r="K36" s="111" t="str">
        <f>IF(F36="","",(VLOOKUP(J36,'VlookupTables (DO NOT DELETE)'!$B$5:$D$16,2,FALSE)))</f>
        <v/>
      </c>
      <c r="L36" s="111" t="str">
        <f>IF(F36="","",VLOOKUP(J36,'VlookupTables (DO NOT DELETE)'!$B$5:$D$16,3,FALSE))</f>
        <v/>
      </c>
      <c r="M36" s="90"/>
      <c r="N36" s="91" t="str">
        <f t="shared" si="16"/>
        <v/>
      </c>
      <c r="O36" s="113"/>
      <c r="P36" s="92" t="str">
        <f t="shared" si="17"/>
        <v/>
      </c>
      <c r="Q36" s="116"/>
      <c r="R36" s="116"/>
      <c r="S36" s="117" t="str">
        <f t="shared" si="8"/>
        <v/>
      </c>
      <c r="T36" s="117" t="str">
        <f t="shared" si="1"/>
        <v/>
      </c>
      <c r="U36" s="117" t="str">
        <f t="shared" si="9"/>
        <v/>
      </c>
      <c r="V36" s="115" t="str">
        <f t="shared" si="10"/>
        <v/>
      </c>
      <c r="W36" s="118" t="str">
        <f t="shared" si="11"/>
        <v/>
      </c>
      <c r="X36" s="117" t="str">
        <f t="shared" si="2"/>
        <v/>
      </c>
      <c r="Y36" s="117" t="str">
        <f>IF(F36="","",VLOOKUP(J36,'VlookupTables (DO NOT DELETE)'!$B$5:$E$16,4,FALSE))</f>
        <v/>
      </c>
      <c r="Z36" s="117" t="str">
        <f t="shared" si="12"/>
        <v/>
      </c>
      <c r="AA36" s="117" t="str">
        <f t="shared" si="3"/>
        <v/>
      </c>
      <c r="AB36" s="117" t="str">
        <f t="shared" si="13"/>
        <v/>
      </c>
      <c r="AC36" s="117" t="str">
        <f t="shared" si="4"/>
        <v/>
      </c>
      <c r="AD36" s="117" t="str">
        <f t="shared" si="5"/>
        <v/>
      </c>
      <c r="AE36" s="93" t="str">
        <f t="shared" si="14"/>
        <v/>
      </c>
      <c r="AF36" s="93" t="str">
        <f t="shared" si="15"/>
        <v/>
      </c>
      <c r="AG36" s="53"/>
      <c r="AH36" s="13"/>
      <c r="AI36" s="13"/>
      <c r="AJ36" s="13"/>
      <c r="AK36" s="13"/>
    </row>
    <row r="37" spans="1:38" s="14" customFormat="1" ht="15" x14ac:dyDescent="0.2">
      <c r="A37" s="105"/>
      <c r="B37" s="138"/>
      <c r="C37" s="94" t="str">
        <f t="shared" si="6"/>
        <v/>
      </c>
      <c r="D37" s="139"/>
      <c r="E37" s="95"/>
      <c r="F37" s="94" t="str">
        <f t="shared" si="0"/>
        <v/>
      </c>
      <c r="G37" s="94" t="str">
        <f t="shared" si="7"/>
        <v/>
      </c>
      <c r="H37" s="106"/>
      <c r="I37" s="106"/>
      <c r="J37" s="88"/>
      <c r="K37" s="111" t="str">
        <f>IF(F37="","",(VLOOKUP(J37,'VlookupTables (DO NOT DELETE)'!$B$5:$D$16,2,FALSE)))</f>
        <v/>
      </c>
      <c r="L37" s="111" t="str">
        <f>IF(F37="","",VLOOKUP(J37,'VlookupTables (DO NOT DELETE)'!$B$5:$D$16,3,FALSE))</f>
        <v/>
      </c>
      <c r="M37" s="90"/>
      <c r="N37" s="91" t="str">
        <f t="shared" si="16"/>
        <v/>
      </c>
      <c r="O37" s="113"/>
      <c r="P37" s="92" t="str">
        <f t="shared" si="17"/>
        <v/>
      </c>
      <c r="Q37" s="116"/>
      <c r="R37" s="116"/>
      <c r="S37" s="117" t="str">
        <f t="shared" si="8"/>
        <v/>
      </c>
      <c r="T37" s="117" t="str">
        <f t="shared" si="1"/>
        <v/>
      </c>
      <c r="U37" s="117" t="str">
        <f t="shared" si="9"/>
        <v/>
      </c>
      <c r="V37" s="115" t="str">
        <f t="shared" si="10"/>
        <v/>
      </c>
      <c r="W37" s="118" t="str">
        <f t="shared" si="11"/>
        <v/>
      </c>
      <c r="X37" s="117" t="str">
        <f t="shared" si="2"/>
        <v/>
      </c>
      <c r="Y37" s="117" t="str">
        <f>IF(F37="","",VLOOKUP(J37,'VlookupTables (DO NOT DELETE)'!$B$5:$E$16,4,FALSE))</f>
        <v/>
      </c>
      <c r="Z37" s="117" t="str">
        <f t="shared" si="12"/>
        <v/>
      </c>
      <c r="AA37" s="117" t="str">
        <f t="shared" si="3"/>
        <v/>
      </c>
      <c r="AB37" s="117" t="str">
        <f t="shared" si="13"/>
        <v/>
      </c>
      <c r="AC37" s="117" t="str">
        <f t="shared" si="4"/>
        <v/>
      </c>
      <c r="AD37" s="117" t="str">
        <f t="shared" si="5"/>
        <v/>
      </c>
      <c r="AE37" s="93" t="str">
        <f t="shared" si="14"/>
        <v/>
      </c>
      <c r="AF37" s="93" t="str">
        <f t="shared" si="15"/>
        <v/>
      </c>
      <c r="AG37" s="53"/>
      <c r="AH37" s="13"/>
      <c r="AI37" s="13"/>
      <c r="AJ37" s="13"/>
      <c r="AK37" s="13"/>
    </row>
    <row r="38" spans="1:38" s="14" customFormat="1" ht="15" x14ac:dyDescent="0.2">
      <c r="A38" s="105"/>
      <c r="B38" s="107"/>
      <c r="C38" s="94" t="str">
        <f t="shared" si="6"/>
        <v/>
      </c>
      <c r="D38" s="97"/>
      <c r="E38" s="95"/>
      <c r="F38" s="94" t="str">
        <f t="shared" si="0"/>
        <v/>
      </c>
      <c r="G38" s="94" t="str">
        <f t="shared" si="7"/>
        <v/>
      </c>
      <c r="H38" s="98"/>
      <c r="I38" s="98"/>
      <c r="J38" s="88"/>
      <c r="K38" s="111" t="str">
        <f>IF(F38="","",(VLOOKUP(J38,'VlookupTables (DO NOT DELETE)'!$B$5:$D$16,2,FALSE)))</f>
        <v/>
      </c>
      <c r="L38" s="111" t="str">
        <f>IF(F38="","",VLOOKUP(J38,'VlookupTables (DO NOT DELETE)'!$B$5:$D$16,3,FALSE))</f>
        <v/>
      </c>
      <c r="M38" s="90"/>
      <c r="N38" s="91" t="str">
        <f t="shared" si="16"/>
        <v/>
      </c>
      <c r="O38" s="113"/>
      <c r="P38" s="92" t="str">
        <f t="shared" si="17"/>
        <v/>
      </c>
      <c r="Q38" s="116"/>
      <c r="R38" s="116"/>
      <c r="S38" s="117" t="str">
        <f t="shared" si="8"/>
        <v/>
      </c>
      <c r="T38" s="117" t="str">
        <f t="shared" si="1"/>
        <v/>
      </c>
      <c r="U38" s="117" t="str">
        <f t="shared" si="9"/>
        <v/>
      </c>
      <c r="V38" s="115" t="str">
        <f t="shared" si="10"/>
        <v/>
      </c>
      <c r="W38" s="118" t="str">
        <f t="shared" si="11"/>
        <v/>
      </c>
      <c r="X38" s="117" t="str">
        <f t="shared" si="2"/>
        <v/>
      </c>
      <c r="Y38" s="117" t="str">
        <f>IF(F38="","",VLOOKUP(J38,'VlookupTables (DO NOT DELETE)'!$B$5:$E$16,4,FALSE))</f>
        <v/>
      </c>
      <c r="Z38" s="117" t="str">
        <f t="shared" si="12"/>
        <v/>
      </c>
      <c r="AA38" s="117" t="str">
        <f t="shared" si="3"/>
        <v/>
      </c>
      <c r="AB38" s="117" t="str">
        <f t="shared" si="13"/>
        <v/>
      </c>
      <c r="AC38" s="117" t="str">
        <f t="shared" si="4"/>
        <v/>
      </c>
      <c r="AD38" s="117" t="str">
        <f t="shared" si="5"/>
        <v/>
      </c>
      <c r="AE38" s="93" t="str">
        <f t="shared" si="14"/>
        <v/>
      </c>
      <c r="AF38" s="93" t="str">
        <f>IF(B38="","",IF(B39="",IF(AD38&gt;0.1,"Need to Reduce Qbp","Qbp &lt; 0.1 CFS"),""))</f>
        <v/>
      </c>
      <c r="AG38" s="53"/>
      <c r="AH38" s="13"/>
      <c r="AI38" s="13"/>
      <c r="AJ38" s="13"/>
      <c r="AK38" s="13"/>
    </row>
    <row r="39" spans="1:38" s="14" customFormat="1" ht="15" x14ac:dyDescent="0.2">
      <c r="A39" s="105"/>
      <c r="B39" s="107"/>
      <c r="C39" s="94" t="str">
        <f t="shared" si="6"/>
        <v/>
      </c>
      <c r="D39" s="97"/>
      <c r="E39" s="95"/>
      <c r="F39" s="94" t="str">
        <f t="shared" si="0"/>
        <v/>
      </c>
      <c r="G39" s="94" t="str">
        <f t="shared" si="7"/>
        <v/>
      </c>
      <c r="H39" s="98"/>
      <c r="I39" s="98"/>
      <c r="J39" s="88"/>
      <c r="K39" s="111" t="str">
        <f>IF(F39="","",(VLOOKUP(J39,'VlookupTables (DO NOT DELETE)'!$B$5:$D$16,2,FALSE)))</f>
        <v/>
      </c>
      <c r="L39" s="111" t="str">
        <f>IF(F39="","",VLOOKUP(J39,'VlookupTables (DO NOT DELETE)'!$B$5:$D$16,3,FALSE))</f>
        <v/>
      </c>
      <c r="M39" s="90"/>
      <c r="N39" s="91" t="str">
        <f t="shared" si="16"/>
        <v/>
      </c>
      <c r="O39" s="113"/>
      <c r="P39" s="92" t="str">
        <f t="shared" si="17"/>
        <v/>
      </c>
      <c r="Q39" s="116"/>
      <c r="R39" s="116"/>
      <c r="S39" s="117" t="str">
        <f t="shared" si="8"/>
        <v/>
      </c>
      <c r="T39" s="117" t="str">
        <f t="shared" si="1"/>
        <v/>
      </c>
      <c r="U39" s="117" t="str">
        <f t="shared" si="9"/>
        <v/>
      </c>
      <c r="V39" s="115" t="str">
        <f t="shared" si="10"/>
        <v/>
      </c>
      <c r="W39" s="118" t="str">
        <f t="shared" si="11"/>
        <v/>
      </c>
      <c r="X39" s="117" t="str">
        <f t="shared" si="2"/>
        <v/>
      </c>
      <c r="Y39" s="117" t="str">
        <f>IF(F39="","",VLOOKUP(J39,'VlookupTables (DO NOT DELETE)'!$B$5:$E$16,4,FALSE))</f>
        <v/>
      </c>
      <c r="Z39" s="117" t="str">
        <f t="shared" si="12"/>
        <v/>
      </c>
      <c r="AA39" s="117" t="str">
        <f t="shared" si="3"/>
        <v/>
      </c>
      <c r="AB39" s="117" t="str">
        <f t="shared" si="13"/>
        <v/>
      </c>
      <c r="AC39" s="117" t="str">
        <f t="shared" si="4"/>
        <v/>
      </c>
      <c r="AD39" s="117" t="str">
        <f t="shared" si="5"/>
        <v/>
      </c>
      <c r="AE39" s="93" t="str">
        <f t="shared" si="14"/>
        <v/>
      </c>
      <c r="AF39" s="93" t="str">
        <f t="shared" si="15"/>
        <v/>
      </c>
      <c r="AG39" s="53"/>
      <c r="AH39" s="13"/>
      <c r="AI39" s="13"/>
      <c r="AJ39" s="13"/>
      <c r="AK39" s="13"/>
      <c r="AL39" s="13"/>
    </row>
    <row r="40" spans="1:38" s="14" customFormat="1" ht="15" x14ac:dyDescent="0.2">
      <c r="A40" s="105"/>
      <c r="B40" s="107"/>
      <c r="C40" s="94" t="str">
        <f t="shared" si="6"/>
        <v/>
      </c>
      <c r="D40" s="97"/>
      <c r="E40" s="95"/>
      <c r="F40" s="94" t="str">
        <f t="shared" si="0"/>
        <v/>
      </c>
      <c r="G40" s="94" t="str">
        <f t="shared" si="7"/>
        <v/>
      </c>
      <c r="H40" s="98"/>
      <c r="I40" s="98"/>
      <c r="J40" s="88"/>
      <c r="K40" s="111" t="str">
        <f>IF(F40="","",(VLOOKUP(J40,'VlookupTables (DO NOT DELETE)'!$B$5:$D$16,2,FALSE)))</f>
        <v/>
      </c>
      <c r="L40" s="111" t="str">
        <f>IF(F40="","",VLOOKUP(J40,'VlookupTables (DO NOT DELETE)'!$B$5:$D$16,3,FALSE))</f>
        <v/>
      </c>
      <c r="M40" s="90"/>
      <c r="N40" s="91" t="str">
        <f t="shared" si="16"/>
        <v/>
      </c>
      <c r="O40" s="113"/>
      <c r="P40" s="92" t="str">
        <f t="shared" si="17"/>
        <v/>
      </c>
      <c r="Q40" s="116"/>
      <c r="R40" s="116"/>
      <c r="S40" s="117" t="str">
        <f t="shared" si="8"/>
        <v/>
      </c>
      <c r="T40" s="117" t="str">
        <f t="shared" si="1"/>
        <v/>
      </c>
      <c r="U40" s="117" t="str">
        <f t="shared" si="9"/>
        <v/>
      </c>
      <c r="V40" s="115" t="str">
        <f t="shared" si="10"/>
        <v/>
      </c>
      <c r="W40" s="118" t="str">
        <f t="shared" si="11"/>
        <v/>
      </c>
      <c r="X40" s="117" t="str">
        <f t="shared" si="2"/>
        <v/>
      </c>
      <c r="Y40" s="117" t="str">
        <f>IF(F40="","",VLOOKUP(J40,'VlookupTables (DO NOT DELETE)'!$B$5:$E$16,4,FALSE))</f>
        <v/>
      </c>
      <c r="Z40" s="117" t="str">
        <f t="shared" si="12"/>
        <v/>
      </c>
      <c r="AA40" s="117" t="str">
        <f t="shared" si="3"/>
        <v/>
      </c>
      <c r="AB40" s="117" t="str">
        <f t="shared" si="13"/>
        <v/>
      </c>
      <c r="AC40" s="117" t="str">
        <f t="shared" si="4"/>
        <v/>
      </c>
      <c r="AD40" s="117" t="str">
        <f t="shared" si="5"/>
        <v/>
      </c>
      <c r="AE40" s="93" t="str">
        <f t="shared" si="14"/>
        <v/>
      </c>
      <c r="AF40" s="93" t="str">
        <f t="shared" si="15"/>
        <v/>
      </c>
      <c r="AG40" s="53"/>
      <c r="AH40" s="13"/>
      <c r="AI40" s="13"/>
      <c r="AJ40" s="13"/>
      <c r="AK40" s="13"/>
      <c r="AL40" s="13"/>
    </row>
    <row r="41" spans="1:38" s="14" customFormat="1" ht="15" x14ac:dyDescent="0.2">
      <c r="A41" s="105"/>
      <c r="B41" s="107"/>
      <c r="C41" s="94" t="str">
        <f>IF(B40="","",(IF(B41="","",ABS(B40-B41))))</f>
        <v/>
      </c>
      <c r="D41" s="97"/>
      <c r="E41" s="95"/>
      <c r="F41" s="94" t="str">
        <f>IF(AND(ISBLANK(B41),ISBLANK(E41)),"",IF(OR(ISNUMBER(B40),ISNUMBER(E41)),IF(ISBLANK(E41),$E$4*$E$5*D41*C41/43560,$E$4*$E$5*E41/43560),""))</f>
        <v/>
      </c>
      <c r="G41" s="94" t="str">
        <f>IF(AND(ISBLANK(B41),ISBLANK(E41)),"",IF(OR(ISNUMBER(B40),ISNUMBER(E41)),IF(OR(AD40="",AD40=" -------------"),F41,F41+AD40),F41))</f>
        <v/>
      </c>
      <c r="H41" s="98"/>
      <c r="I41" s="98"/>
      <c r="J41" s="88"/>
      <c r="K41" s="111" t="str">
        <f>IF(F41="","",(VLOOKUP(J41,'VlookupTables (DO NOT DELETE)'!$B$5:$D$16,2,FALSE)))</f>
        <v/>
      </c>
      <c r="L41" s="111" t="str">
        <f>IF(F41="","",VLOOKUP(J41,'VlookupTables (DO NOT DELETE)'!$B$5:$D$16,3,FALSE))</f>
        <v/>
      </c>
      <c r="M41" s="90"/>
      <c r="N41" s="91" t="str">
        <f t="shared" si="16"/>
        <v/>
      </c>
      <c r="O41" s="113"/>
      <c r="P41" s="92" t="str">
        <f t="shared" si="17"/>
        <v/>
      </c>
      <c r="Q41" s="116"/>
      <c r="R41" s="116"/>
      <c r="S41" s="117" t="str">
        <f t="shared" si="8"/>
        <v/>
      </c>
      <c r="T41" s="117" t="str">
        <f t="shared" si="1"/>
        <v/>
      </c>
      <c r="U41" s="117" t="str">
        <f t="shared" si="9"/>
        <v/>
      </c>
      <c r="V41" s="115" t="str">
        <f t="shared" si="10"/>
        <v/>
      </c>
      <c r="W41" s="118" t="str">
        <f t="shared" si="11"/>
        <v/>
      </c>
      <c r="X41" s="117" t="str">
        <f t="shared" si="2"/>
        <v/>
      </c>
      <c r="Y41" s="117" t="str">
        <f>IF(F41="","",VLOOKUP(J41,'VlookupTables (DO NOT DELETE)'!$B$5:$E$16,4,FALSE))</f>
        <v/>
      </c>
      <c r="Z41" s="117" t="str">
        <f t="shared" si="12"/>
        <v/>
      </c>
      <c r="AA41" s="117" t="str">
        <f t="shared" si="3"/>
        <v/>
      </c>
      <c r="AB41" s="117" t="str">
        <f t="shared" si="13"/>
        <v/>
      </c>
      <c r="AC41" s="117" t="str">
        <f t="shared" si="4"/>
        <v/>
      </c>
      <c r="AD41" s="117" t="str">
        <f t="shared" si="5"/>
        <v/>
      </c>
      <c r="AE41" s="93" t="str">
        <f t="shared" si="14"/>
        <v/>
      </c>
      <c r="AF41" s="93" t="str">
        <f t="shared" si="15"/>
        <v/>
      </c>
      <c r="AG41" s="53"/>
      <c r="AH41" s="13"/>
      <c r="AI41" s="13"/>
      <c r="AJ41" s="13"/>
      <c r="AK41" s="13"/>
      <c r="AL41" s="13"/>
    </row>
    <row r="42" spans="1:38" s="14" customFormat="1" ht="15" x14ac:dyDescent="0.2">
      <c r="A42" s="105"/>
      <c r="B42" s="107"/>
      <c r="C42" s="94" t="str">
        <f t="shared" si="6"/>
        <v/>
      </c>
      <c r="D42" s="97"/>
      <c r="E42" s="95"/>
      <c r="F42" s="94" t="str">
        <f t="shared" si="0"/>
        <v/>
      </c>
      <c r="G42" s="94" t="str">
        <f t="shared" si="7"/>
        <v/>
      </c>
      <c r="H42" s="98"/>
      <c r="I42" s="98"/>
      <c r="J42" s="88"/>
      <c r="K42" s="111" t="str">
        <f>IF(F42="","",(VLOOKUP(J42,'VlookupTables (DO NOT DELETE)'!$B$5:$D$16,2,FALSE)))</f>
        <v/>
      </c>
      <c r="L42" s="111" t="str">
        <f>IF(F42="","",VLOOKUP(J42,'VlookupTables (DO NOT DELETE)'!$B$5:$D$16,3,FALSE))</f>
        <v/>
      </c>
      <c r="M42" s="90"/>
      <c r="N42" s="91" t="str">
        <f t="shared" si="16"/>
        <v/>
      </c>
      <c r="O42" s="113"/>
      <c r="P42" s="92" t="str">
        <f t="shared" si="17"/>
        <v/>
      </c>
      <c r="Q42" s="116"/>
      <c r="R42" s="116"/>
      <c r="S42" s="117" t="str">
        <f t="shared" si="8"/>
        <v/>
      </c>
      <c r="T42" s="117" t="str">
        <f t="shared" si="1"/>
        <v/>
      </c>
      <c r="U42" s="117" t="str">
        <f t="shared" si="9"/>
        <v/>
      </c>
      <c r="V42" s="115" t="str">
        <f t="shared" si="10"/>
        <v/>
      </c>
      <c r="W42" s="118" t="str">
        <f t="shared" si="11"/>
        <v/>
      </c>
      <c r="X42" s="117" t="str">
        <f t="shared" si="2"/>
        <v/>
      </c>
      <c r="Y42" s="117" t="str">
        <f>IF(F42="","",VLOOKUP(J42,'VlookupTables (DO NOT DELETE)'!$B$5:$E$16,4,FALSE))</f>
        <v/>
      </c>
      <c r="Z42" s="117" t="str">
        <f t="shared" si="12"/>
        <v/>
      </c>
      <c r="AA42" s="117" t="str">
        <f t="shared" si="3"/>
        <v/>
      </c>
      <c r="AB42" s="117" t="str">
        <f t="shared" si="13"/>
        <v/>
      </c>
      <c r="AC42" s="117" t="str">
        <f t="shared" si="4"/>
        <v/>
      </c>
      <c r="AD42" s="117" t="str">
        <f t="shared" si="5"/>
        <v/>
      </c>
      <c r="AE42" s="93" t="str">
        <f t="shared" si="14"/>
        <v/>
      </c>
      <c r="AF42" s="93" t="str">
        <f t="shared" si="15"/>
        <v/>
      </c>
      <c r="AG42" s="53"/>
      <c r="AH42" s="13"/>
      <c r="AI42" s="13"/>
      <c r="AJ42" s="13"/>
      <c r="AK42" s="13"/>
      <c r="AL42" s="13"/>
    </row>
    <row r="43" spans="1:38" s="14" customFormat="1" ht="15" x14ac:dyDescent="0.2">
      <c r="A43" s="105"/>
      <c r="B43" s="107"/>
      <c r="C43" s="94" t="str">
        <f t="shared" si="6"/>
        <v/>
      </c>
      <c r="D43" s="97"/>
      <c r="E43" s="95"/>
      <c r="F43" s="94" t="str">
        <f t="shared" si="0"/>
        <v/>
      </c>
      <c r="G43" s="94" t="str">
        <f t="shared" si="7"/>
        <v/>
      </c>
      <c r="H43" s="98"/>
      <c r="I43" s="98"/>
      <c r="J43" s="88"/>
      <c r="K43" s="111" t="str">
        <f>IF(F43="","",(VLOOKUP(J43,'VlookupTables (DO NOT DELETE)'!$B$5:$D$16,2,FALSE)))</f>
        <v/>
      </c>
      <c r="L43" s="111" t="str">
        <f>IF(F43="","",VLOOKUP(J43,'VlookupTables (DO NOT DELETE)'!$B$5:$D$16,3,FALSE))</f>
        <v/>
      </c>
      <c r="M43" s="90"/>
      <c r="N43" s="91" t="str">
        <f t="shared" si="16"/>
        <v/>
      </c>
      <c r="O43" s="113"/>
      <c r="P43" s="92" t="str">
        <f t="shared" si="17"/>
        <v/>
      </c>
      <c r="Q43" s="116"/>
      <c r="R43" s="116"/>
      <c r="S43" s="117" t="str">
        <f t="shared" si="8"/>
        <v/>
      </c>
      <c r="T43" s="117" t="str">
        <f t="shared" si="1"/>
        <v/>
      </c>
      <c r="U43" s="117" t="str">
        <f t="shared" si="9"/>
        <v/>
      </c>
      <c r="V43" s="115" t="str">
        <f t="shared" si="10"/>
        <v/>
      </c>
      <c r="W43" s="118" t="str">
        <f t="shared" si="11"/>
        <v/>
      </c>
      <c r="X43" s="117" t="str">
        <f t="shared" si="2"/>
        <v/>
      </c>
      <c r="Y43" s="117" t="str">
        <f>IF(F43="","",VLOOKUP(J43,'VlookupTables (DO NOT DELETE)'!$B$5:$E$16,4,FALSE))</f>
        <v/>
      </c>
      <c r="Z43" s="117" t="str">
        <f t="shared" si="12"/>
        <v/>
      </c>
      <c r="AA43" s="117" t="str">
        <f t="shared" si="3"/>
        <v/>
      </c>
      <c r="AB43" s="117" t="str">
        <f t="shared" si="13"/>
        <v/>
      </c>
      <c r="AC43" s="117" t="str">
        <f t="shared" si="4"/>
        <v/>
      </c>
      <c r="AD43" s="117" t="str">
        <f t="shared" si="5"/>
        <v/>
      </c>
      <c r="AE43" s="93" t="str">
        <f t="shared" si="14"/>
        <v/>
      </c>
      <c r="AF43" s="93" t="str">
        <f t="shared" si="15"/>
        <v/>
      </c>
      <c r="AG43" s="53"/>
      <c r="AH43" s="13"/>
      <c r="AI43" s="13"/>
      <c r="AJ43" s="13"/>
      <c r="AK43" s="13"/>
      <c r="AL43" s="13"/>
    </row>
    <row r="44" spans="1:38" s="14" customFormat="1" ht="15" x14ac:dyDescent="0.2">
      <c r="A44" s="105"/>
      <c r="B44" s="107"/>
      <c r="C44" s="94" t="str">
        <f t="shared" si="6"/>
        <v/>
      </c>
      <c r="D44" s="97"/>
      <c r="E44" s="95"/>
      <c r="F44" s="94" t="str">
        <f t="shared" si="0"/>
        <v/>
      </c>
      <c r="G44" s="94" t="str">
        <f t="shared" si="7"/>
        <v/>
      </c>
      <c r="H44" s="98"/>
      <c r="I44" s="98"/>
      <c r="J44" s="88"/>
      <c r="K44" s="111" t="str">
        <f>IF(F44="","",(VLOOKUP(J44,'VlookupTables (DO NOT DELETE)'!$B$5:$D$16,2,FALSE)))</f>
        <v/>
      </c>
      <c r="L44" s="111" t="str">
        <f>IF(F44="","",VLOOKUP(J44,'VlookupTables (DO NOT DELETE)'!$B$5:$D$16,3,FALSE))</f>
        <v/>
      </c>
      <c r="M44" s="90"/>
      <c r="N44" s="91" t="str">
        <f t="shared" si="16"/>
        <v/>
      </c>
      <c r="O44" s="113"/>
      <c r="P44" s="92" t="str">
        <f t="shared" si="17"/>
        <v/>
      </c>
      <c r="Q44" s="116"/>
      <c r="R44" s="116"/>
      <c r="S44" s="117" t="str">
        <f t="shared" si="8"/>
        <v/>
      </c>
      <c r="T44" s="117" t="str">
        <f t="shared" si="1"/>
        <v/>
      </c>
      <c r="U44" s="117" t="str">
        <f t="shared" si="9"/>
        <v/>
      </c>
      <c r="V44" s="115" t="str">
        <f t="shared" si="10"/>
        <v/>
      </c>
      <c r="W44" s="118" t="str">
        <f t="shared" si="11"/>
        <v/>
      </c>
      <c r="X44" s="117" t="str">
        <f t="shared" si="2"/>
        <v/>
      </c>
      <c r="Y44" s="117" t="str">
        <f>IF(F44="","",VLOOKUP(J44,'VlookupTables (DO NOT DELETE)'!$B$5:$E$16,4,FALSE))</f>
        <v/>
      </c>
      <c r="Z44" s="117" t="str">
        <f t="shared" si="12"/>
        <v/>
      </c>
      <c r="AA44" s="117" t="str">
        <f t="shared" si="3"/>
        <v/>
      </c>
      <c r="AB44" s="117" t="str">
        <f t="shared" si="13"/>
        <v/>
      </c>
      <c r="AC44" s="117" t="str">
        <f t="shared" si="4"/>
        <v/>
      </c>
      <c r="AD44" s="117" t="str">
        <f t="shared" si="5"/>
        <v/>
      </c>
      <c r="AE44" s="93" t="str">
        <f t="shared" si="14"/>
        <v/>
      </c>
      <c r="AF44" s="93" t="str">
        <f t="shared" si="15"/>
        <v/>
      </c>
      <c r="AG44" s="53"/>
      <c r="AH44" s="13"/>
      <c r="AI44" s="13"/>
      <c r="AJ44" s="13"/>
      <c r="AK44" s="13"/>
      <c r="AL44" s="13"/>
    </row>
    <row r="45" spans="1:38" s="14" customFormat="1" ht="15" x14ac:dyDescent="0.2">
      <c r="A45" s="105"/>
      <c r="B45" s="107"/>
      <c r="C45" s="94" t="str">
        <f t="shared" si="6"/>
        <v/>
      </c>
      <c r="D45" s="97"/>
      <c r="E45" s="95"/>
      <c r="F45" s="94" t="str">
        <f t="shared" si="0"/>
        <v/>
      </c>
      <c r="G45" s="94" t="str">
        <f t="shared" si="7"/>
        <v/>
      </c>
      <c r="H45" s="98"/>
      <c r="I45" s="98"/>
      <c r="J45" s="88"/>
      <c r="K45" s="111" t="str">
        <f>IF(F45="","",(VLOOKUP(J45,'VlookupTables (DO NOT DELETE)'!$B$5:$D$16,2,FALSE)))</f>
        <v/>
      </c>
      <c r="L45" s="111" t="str">
        <f>IF(F45="","",VLOOKUP(J45,'VlookupTables (DO NOT DELETE)'!$B$5:$D$16,3,FALSE))</f>
        <v/>
      </c>
      <c r="M45" s="90"/>
      <c r="N45" s="91" t="str">
        <f t="shared" si="16"/>
        <v/>
      </c>
      <c r="O45" s="113"/>
      <c r="P45" s="92" t="str">
        <f t="shared" si="17"/>
        <v/>
      </c>
      <c r="Q45" s="116"/>
      <c r="R45" s="116"/>
      <c r="S45" s="117" t="str">
        <f t="shared" si="8"/>
        <v/>
      </c>
      <c r="T45" s="117" t="str">
        <f t="shared" si="1"/>
        <v/>
      </c>
      <c r="U45" s="117" t="str">
        <f t="shared" si="9"/>
        <v/>
      </c>
      <c r="V45" s="115" t="str">
        <f t="shared" si="10"/>
        <v/>
      </c>
      <c r="W45" s="118" t="str">
        <f t="shared" si="11"/>
        <v/>
      </c>
      <c r="X45" s="117" t="str">
        <f t="shared" si="2"/>
        <v/>
      </c>
      <c r="Y45" s="117" t="str">
        <f>IF(F45="","",VLOOKUP(J45,'VlookupTables (DO NOT DELETE)'!$B$5:$E$16,4,FALSE))</f>
        <v/>
      </c>
      <c r="Z45" s="117" t="str">
        <f t="shared" si="12"/>
        <v/>
      </c>
      <c r="AA45" s="117" t="str">
        <f t="shared" si="3"/>
        <v/>
      </c>
      <c r="AB45" s="117" t="str">
        <f t="shared" si="13"/>
        <v/>
      </c>
      <c r="AC45" s="117" t="str">
        <f t="shared" si="4"/>
        <v/>
      </c>
      <c r="AD45" s="117" t="str">
        <f t="shared" si="5"/>
        <v/>
      </c>
      <c r="AE45" s="93" t="str">
        <f t="shared" si="14"/>
        <v/>
      </c>
      <c r="AF45" s="93" t="str">
        <f t="shared" si="15"/>
        <v/>
      </c>
      <c r="AG45" s="53"/>
      <c r="AH45" s="13"/>
      <c r="AI45" s="13"/>
      <c r="AJ45" s="13"/>
      <c r="AK45" s="13"/>
      <c r="AL45" s="13"/>
    </row>
    <row r="46" spans="1:38" s="14" customFormat="1" ht="15" x14ac:dyDescent="0.2">
      <c r="A46" s="105"/>
      <c r="B46" s="107"/>
      <c r="C46" s="94" t="str">
        <f t="shared" si="6"/>
        <v/>
      </c>
      <c r="D46" s="97"/>
      <c r="E46" s="95"/>
      <c r="F46" s="94" t="str">
        <f t="shared" si="0"/>
        <v/>
      </c>
      <c r="G46" s="94" t="str">
        <f t="shared" si="7"/>
        <v/>
      </c>
      <c r="H46" s="98"/>
      <c r="I46" s="98"/>
      <c r="J46" s="88"/>
      <c r="K46" s="111" t="str">
        <f>IF(F46="","",(VLOOKUP(J46,'VlookupTables (DO NOT DELETE)'!$B$5:$D$16,2,FALSE)))</f>
        <v/>
      </c>
      <c r="L46" s="111" t="str">
        <f>IF(F46="","",VLOOKUP(J46,'VlookupTables (DO NOT DELETE)'!$B$5:$D$16,3,FALSE))</f>
        <v/>
      </c>
      <c r="M46" s="90"/>
      <c r="N46" s="91" t="str">
        <f t="shared" si="16"/>
        <v/>
      </c>
      <c r="O46" s="113"/>
      <c r="P46" s="92" t="str">
        <f t="shared" si="17"/>
        <v/>
      </c>
      <c r="Q46" s="116"/>
      <c r="R46" s="116"/>
      <c r="S46" s="117" t="str">
        <f t="shared" si="8"/>
        <v/>
      </c>
      <c r="T46" s="117" t="str">
        <f t="shared" si="1"/>
        <v/>
      </c>
      <c r="U46" s="117" t="str">
        <f t="shared" si="9"/>
        <v/>
      </c>
      <c r="V46" s="115" t="str">
        <f t="shared" si="10"/>
        <v/>
      </c>
      <c r="W46" s="118" t="str">
        <f t="shared" si="11"/>
        <v/>
      </c>
      <c r="X46" s="117" t="str">
        <f t="shared" si="2"/>
        <v/>
      </c>
      <c r="Y46" s="117" t="str">
        <f>IF(F46="","",VLOOKUP(J46,'VlookupTables (DO NOT DELETE)'!$B$5:$E$16,4,FALSE))</f>
        <v/>
      </c>
      <c r="Z46" s="117" t="str">
        <f t="shared" si="12"/>
        <v/>
      </c>
      <c r="AA46" s="117" t="str">
        <f t="shared" si="3"/>
        <v/>
      </c>
      <c r="AB46" s="117" t="str">
        <f t="shared" si="13"/>
        <v/>
      </c>
      <c r="AC46" s="117" t="str">
        <f t="shared" si="4"/>
        <v/>
      </c>
      <c r="AD46" s="117" t="str">
        <f t="shared" si="5"/>
        <v/>
      </c>
      <c r="AE46" s="93" t="str">
        <f t="shared" si="14"/>
        <v/>
      </c>
      <c r="AF46" s="93" t="str">
        <f t="shared" si="15"/>
        <v/>
      </c>
      <c r="AG46" s="53"/>
      <c r="AH46" s="13"/>
      <c r="AI46" s="13"/>
      <c r="AJ46" s="13"/>
      <c r="AK46" s="13"/>
      <c r="AL46" s="13"/>
    </row>
    <row r="47" spans="1:38" s="14" customFormat="1" ht="15" x14ac:dyDescent="0.2">
      <c r="A47" s="105"/>
      <c r="B47" s="107"/>
      <c r="C47" s="94" t="str">
        <f t="shared" si="6"/>
        <v/>
      </c>
      <c r="D47" s="97"/>
      <c r="E47" s="95"/>
      <c r="F47" s="94" t="str">
        <f t="shared" si="0"/>
        <v/>
      </c>
      <c r="G47" s="94" t="str">
        <f t="shared" si="7"/>
        <v/>
      </c>
      <c r="H47" s="98"/>
      <c r="I47" s="98"/>
      <c r="J47" s="88"/>
      <c r="K47" s="111" t="str">
        <f>IF(F47="","",(VLOOKUP(J47,'VlookupTables (DO NOT DELETE)'!$B$5:$D$16,2,FALSE)))</f>
        <v/>
      </c>
      <c r="L47" s="111" t="str">
        <f>IF(F47="","",VLOOKUP(J47,'VlookupTables (DO NOT DELETE)'!$B$5:$D$16,3,FALSE))</f>
        <v/>
      </c>
      <c r="M47" s="90"/>
      <c r="N47" s="91" t="str">
        <f t="shared" si="16"/>
        <v/>
      </c>
      <c r="O47" s="113"/>
      <c r="P47" s="92" t="str">
        <f t="shared" si="17"/>
        <v/>
      </c>
      <c r="Q47" s="116"/>
      <c r="R47" s="116"/>
      <c r="S47" s="117" t="str">
        <f t="shared" si="8"/>
        <v/>
      </c>
      <c r="T47" s="117" t="str">
        <f t="shared" si="1"/>
        <v/>
      </c>
      <c r="U47" s="117" t="str">
        <f t="shared" si="9"/>
        <v/>
      </c>
      <c r="V47" s="115" t="str">
        <f t="shared" si="10"/>
        <v/>
      </c>
      <c r="W47" s="118" t="str">
        <f t="shared" si="11"/>
        <v/>
      </c>
      <c r="X47" s="117" t="str">
        <f t="shared" si="2"/>
        <v/>
      </c>
      <c r="Y47" s="117" t="str">
        <f>IF(F47="","",VLOOKUP(J47,'VlookupTables (DO NOT DELETE)'!$B$5:$E$16,4,FALSE))</f>
        <v/>
      </c>
      <c r="Z47" s="117" t="str">
        <f t="shared" si="12"/>
        <v/>
      </c>
      <c r="AA47" s="117" t="str">
        <f t="shared" si="3"/>
        <v/>
      </c>
      <c r="AB47" s="117" t="str">
        <f t="shared" si="13"/>
        <v/>
      </c>
      <c r="AC47" s="117" t="str">
        <f t="shared" si="4"/>
        <v/>
      </c>
      <c r="AD47" s="117" t="str">
        <f t="shared" si="5"/>
        <v/>
      </c>
      <c r="AE47" s="93" t="str">
        <f t="shared" si="14"/>
        <v/>
      </c>
      <c r="AF47" s="93" t="str">
        <f t="shared" si="15"/>
        <v/>
      </c>
      <c r="AG47" s="53"/>
      <c r="AH47" s="13"/>
      <c r="AI47" s="13"/>
      <c r="AJ47" s="13"/>
      <c r="AK47" s="13"/>
      <c r="AL47" s="13"/>
    </row>
    <row r="48" spans="1:38" s="14" customFormat="1" ht="15" x14ac:dyDescent="0.2">
      <c r="A48" s="105"/>
      <c r="B48" s="107"/>
      <c r="C48" s="94" t="str">
        <f t="shared" si="6"/>
        <v/>
      </c>
      <c r="D48" s="97"/>
      <c r="E48" s="95"/>
      <c r="F48" s="94" t="str">
        <f t="shared" si="0"/>
        <v/>
      </c>
      <c r="G48" s="94" t="str">
        <f t="shared" si="7"/>
        <v/>
      </c>
      <c r="H48" s="98"/>
      <c r="I48" s="98"/>
      <c r="J48" s="88"/>
      <c r="K48" s="111" t="str">
        <f>IF(F48="","",(VLOOKUP(J48,'VlookupTables (DO NOT DELETE)'!$B$5:$D$16,2,FALSE)))</f>
        <v/>
      </c>
      <c r="L48" s="111" t="str">
        <f>IF(F48="","",VLOOKUP(J48,'VlookupTables (DO NOT DELETE)'!$B$5:$D$16,3,FALSE))</f>
        <v/>
      </c>
      <c r="M48" s="90"/>
      <c r="N48" s="91" t="str">
        <f t="shared" si="16"/>
        <v/>
      </c>
      <c r="O48" s="113"/>
      <c r="P48" s="92" t="str">
        <f t="shared" si="17"/>
        <v/>
      </c>
      <c r="Q48" s="116"/>
      <c r="R48" s="116"/>
      <c r="S48" s="117" t="str">
        <f t="shared" si="8"/>
        <v/>
      </c>
      <c r="T48" s="117" t="str">
        <f t="shared" si="1"/>
        <v/>
      </c>
      <c r="U48" s="117" t="str">
        <f t="shared" si="9"/>
        <v/>
      </c>
      <c r="V48" s="115" t="str">
        <f t="shared" si="10"/>
        <v/>
      </c>
      <c r="W48" s="118" t="str">
        <f t="shared" si="11"/>
        <v/>
      </c>
      <c r="X48" s="117" t="str">
        <f t="shared" si="2"/>
        <v/>
      </c>
      <c r="Y48" s="117" t="str">
        <f>IF(F48="","",VLOOKUP(J48,'VlookupTables (DO NOT DELETE)'!$B$5:$E$16,4,FALSE))</f>
        <v/>
      </c>
      <c r="Z48" s="117" t="str">
        <f t="shared" si="12"/>
        <v/>
      </c>
      <c r="AA48" s="117" t="str">
        <f t="shared" si="3"/>
        <v/>
      </c>
      <c r="AB48" s="117" t="str">
        <f t="shared" si="13"/>
        <v/>
      </c>
      <c r="AC48" s="117" t="str">
        <f t="shared" si="4"/>
        <v/>
      </c>
      <c r="AD48" s="117" t="str">
        <f t="shared" si="5"/>
        <v/>
      </c>
      <c r="AE48" s="93" t="str">
        <f t="shared" si="14"/>
        <v/>
      </c>
      <c r="AF48" s="93" t="str">
        <f t="shared" si="15"/>
        <v/>
      </c>
      <c r="AG48" s="53"/>
      <c r="AH48" s="13"/>
      <c r="AI48" s="13"/>
      <c r="AJ48" s="13"/>
      <c r="AK48" s="13"/>
      <c r="AL48" s="13"/>
    </row>
    <row r="49" spans="1:38" s="14" customFormat="1" ht="15" x14ac:dyDescent="0.2">
      <c r="A49" s="105"/>
      <c r="B49" s="107"/>
      <c r="C49" s="94" t="str">
        <f t="shared" si="6"/>
        <v/>
      </c>
      <c r="D49" s="97"/>
      <c r="E49" s="95"/>
      <c r="F49" s="94" t="str">
        <f t="shared" si="0"/>
        <v/>
      </c>
      <c r="G49" s="94" t="str">
        <f t="shared" si="7"/>
        <v/>
      </c>
      <c r="H49" s="98"/>
      <c r="I49" s="98"/>
      <c r="J49" s="88"/>
      <c r="K49" s="111" t="str">
        <f>IF(F49="","",(VLOOKUP(J49,'VlookupTables (DO NOT DELETE)'!$B$5:$D$16,2,FALSE)))</f>
        <v/>
      </c>
      <c r="L49" s="111" t="str">
        <f>IF(F49="","",VLOOKUP(J49,'VlookupTables (DO NOT DELETE)'!$B$5:$D$16,3,FALSE))</f>
        <v/>
      </c>
      <c r="M49" s="90"/>
      <c r="N49" s="91" t="str">
        <f t="shared" si="16"/>
        <v/>
      </c>
      <c r="O49" s="113"/>
      <c r="P49" s="92" t="str">
        <f t="shared" si="17"/>
        <v/>
      </c>
      <c r="Q49" s="116"/>
      <c r="R49" s="116"/>
      <c r="S49" s="117" t="str">
        <f t="shared" si="8"/>
        <v/>
      </c>
      <c r="T49" s="117" t="str">
        <f t="shared" si="1"/>
        <v/>
      </c>
      <c r="U49" s="117" t="str">
        <f t="shared" si="9"/>
        <v/>
      </c>
      <c r="V49" s="115" t="str">
        <f t="shared" si="10"/>
        <v/>
      </c>
      <c r="W49" s="118" t="str">
        <f t="shared" si="11"/>
        <v/>
      </c>
      <c r="X49" s="117" t="str">
        <f t="shared" si="2"/>
        <v/>
      </c>
      <c r="Y49" s="117" t="str">
        <f>IF(F49="","",VLOOKUP(J49,'VlookupTables (DO NOT DELETE)'!$B$5:$E$16,4,FALSE))</f>
        <v/>
      </c>
      <c r="Z49" s="117" t="str">
        <f t="shared" si="12"/>
        <v/>
      </c>
      <c r="AA49" s="117" t="str">
        <f t="shared" si="3"/>
        <v/>
      </c>
      <c r="AB49" s="117" t="str">
        <f t="shared" si="13"/>
        <v/>
      </c>
      <c r="AC49" s="117" t="str">
        <f t="shared" si="4"/>
        <v/>
      </c>
      <c r="AD49" s="117" t="str">
        <f t="shared" si="5"/>
        <v/>
      </c>
      <c r="AE49" s="93" t="str">
        <f t="shared" si="14"/>
        <v/>
      </c>
      <c r="AF49" s="93" t="str">
        <f t="shared" si="15"/>
        <v/>
      </c>
      <c r="AG49" s="53"/>
      <c r="AH49" s="13"/>
      <c r="AI49" s="13"/>
      <c r="AJ49" s="13"/>
      <c r="AK49" s="13"/>
      <c r="AL49" s="13"/>
    </row>
    <row r="50" spans="1:38" s="14" customFormat="1" ht="15" x14ac:dyDescent="0.2">
      <c r="A50" s="105"/>
      <c r="B50" s="108"/>
      <c r="C50" s="94" t="str">
        <f t="shared" si="6"/>
        <v/>
      </c>
      <c r="D50" s="99"/>
      <c r="E50" s="95"/>
      <c r="F50" s="94" t="str">
        <f t="shared" si="0"/>
        <v/>
      </c>
      <c r="G50" s="94" t="str">
        <f t="shared" si="7"/>
        <v/>
      </c>
      <c r="H50" s="100"/>
      <c r="I50" s="100"/>
      <c r="J50" s="88"/>
      <c r="K50" s="111" t="str">
        <f>IF(F50="","",(VLOOKUP(J50,'VlookupTables (DO NOT DELETE)'!$B$5:$D$16,2,FALSE)))</f>
        <v/>
      </c>
      <c r="L50" s="111" t="str">
        <f>IF(F50="","",VLOOKUP(J50,'VlookupTables (DO NOT DELETE)'!$B$5:$D$16,3,FALSE))</f>
        <v/>
      </c>
      <c r="M50" s="90"/>
      <c r="N50" s="91" t="str">
        <f t="shared" si="16"/>
        <v/>
      </c>
      <c r="O50" s="113"/>
      <c r="P50" s="92" t="str">
        <f t="shared" si="17"/>
        <v/>
      </c>
      <c r="Q50" s="116"/>
      <c r="R50" s="116"/>
      <c r="S50" s="117" t="str">
        <f t="shared" si="8"/>
        <v/>
      </c>
      <c r="T50" s="117" t="str">
        <f t="shared" si="1"/>
        <v/>
      </c>
      <c r="U50" s="117" t="str">
        <f t="shared" si="9"/>
        <v/>
      </c>
      <c r="V50" s="115" t="str">
        <f t="shared" si="10"/>
        <v/>
      </c>
      <c r="W50" s="118" t="str">
        <f t="shared" si="11"/>
        <v/>
      </c>
      <c r="X50" s="117" t="str">
        <f t="shared" si="2"/>
        <v/>
      </c>
      <c r="Y50" s="117" t="str">
        <f>IF(F50="","",VLOOKUP(J50,'VlookupTables (DO NOT DELETE)'!$B$5:$E$16,4,FALSE))</f>
        <v/>
      </c>
      <c r="Z50" s="117" t="str">
        <f t="shared" si="12"/>
        <v/>
      </c>
      <c r="AA50" s="117" t="str">
        <f t="shared" si="3"/>
        <v/>
      </c>
      <c r="AB50" s="117" t="str">
        <f t="shared" si="13"/>
        <v/>
      </c>
      <c r="AC50" s="117" t="str">
        <f t="shared" si="4"/>
        <v/>
      </c>
      <c r="AD50" s="117" t="str">
        <f t="shared" si="5"/>
        <v/>
      </c>
      <c r="AE50" s="93" t="str">
        <f t="shared" si="14"/>
        <v/>
      </c>
      <c r="AF50" s="93" t="str">
        <f t="shared" si="15"/>
        <v/>
      </c>
      <c r="AG50" s="53"/>
      <c r="AH50" s="13"/>
      <c r="AI50" s="13"/>
      <c r="AJ50" s="13"/>
      <c r="AK50" s="13"/>
      <c r="AL50" s="13"/>
    </row>
    <row r="51" spans="1:38" s="14" customFormat="1" ht="15" x14ac:dyDescent="0.2">
      <c r="A51" s="105"/>
      <c r="B51" s="108"/>
      <c r="C51" s="94" t="str">
        <f t="shared" si="6"/>
        <v/>
      </c>
      <c r="D51" s="99"/>
      <c r="E51" s="95"/>
      <c r="F51" s="94" t="str">
        <f t="shared" si="0"/>
        <v/>
      </c>
      <c r="G51" s="94" t="str">
        <f t="shared" si="7"/>
        <v/>
      </c>
      <c r="H51" s="100"/>
      <c r="I51" s="100"/>
      <c r="J51" s="88"/>
      <c r="K51" s="111" t="str">
        <f>IF(F51="","",(VLOOKUP(J51,'VlookupTables (DO NOT DELETE)'!$B$5:$D$16,2,FALSE)))</f>
        <v/>
      </c>
      <c r="L51" s="111" t="str">
        <f>IF(F51="","",VLOOKUP(J51,'VlookupTables (DO NOT DELETE)'!$B$5:$D$16,3,FALSE))</f>
        <v/>
      </c>
      <c r="M51" s="90"/>
      <c r="N51" s="91" t="str">
        <f t="shared" si="16"/>
        <v/>
      </c>
      <c r="O51" s="113"/>
      <c r="P51" s="92" t="str">
        <f t="shared" si="17"/>
        <v/>
      </c>
      <c r="Q51" s="116"/>
      <c r="R51" s="116"/>
      <c r="S51" s="117" t="str">
        <f t="shared" si="8"/>
        <v/>
      </c>
      <c r="T51" s="117" t="str">
        <f t="shared" si="1"/>
        <v/>
      </c>
      <c r="U51" s="117" t="str">
        <f t="shared" si="9"/>
        <v/>
      </c>
      <c r="V51" s="115" t="str">
        <f t="shared" si="10"/>
        <v/>
      </c>
      <c r="W51" s="118" t="str">
        <f t="shared" si="11"/>
        <v/>
      </c>
      <c r="X51" s="117" t="str">
        <f t="shared" si="2"/>
        <v/>
      </c>
      <c r="Y51" s="117" t="str">
        <f>IF(F51="","",VLOOKUP(J51,'VlookupTables (DO NOT DELETE)'!$B$5:$E$16,4,FALSE))</f>
        <v/>
      </c>
      <c r="Z51" s="117" t="str">
        <f t="shared" si="12"/>
        <v/>
      </c>
      <c r="AA51" s="117" t="str">
        <f t="shared" si="3"/>
        <v/>
      </c>
      <c r="AB51" s="117" t="str">
        <f t="shared" si="13"/>
        <v/>
      </c>
      <c r="AC51" s="117" t="str">
        <f t="shared" si="4"/>
        <v/>
      </c>
      <c r="AD51" s="117" t="str">
        <f t="shared" si="5"/>
        <v/>
      </c>
      <c r="AE51" s="93" t="str">
        <f t="shared" si="14"/>
        <v/>
      </c>
      <c r="AF51" s="93" t="str">
        <f t="shared" si="15"/>
        <v/>
      </c>
      <c r="AG51" s="53"/>
      <c r="AH51" s="13"/>
      <c r="AI51" s="13"/>
      <c r="AJ51" s="13"/>
      <c r="AK51" s="13"/>
      <c r="AL51" s="13"/>
    </row>
    <row r="52" spans="1:38" s="14" customFormat="1" ht="15" x14ac:dyDescent="0.2">
      <c r="A52" s="105"/>
      <c r="B52" s="108"/>
      <c r="C52" s="94" t="str">
        <f t="shared" si="6"/>
        <v/>
      </c>
      <c r="D52" s="99"/>
      <c r="E52" s="95"/>
      <c r="F52" s="94" t="str">
        <f t="shared" si="0"/>
        <v/>
      </c>
      <c r="G52" s="94" t="str">
        <f t="shared" si="7"/>
        <v/>
      </c>
      <c r="H52" s="100"/>
      <c r="I52" s="100"/>
      <c r="J52" s="88"/>
      <c r="K52" s="111" t="str">
        <f>IF(F52="","",(VLOOKUP(J52,'VlookupTables (DO NOT DELETE)'!$B$5:$D$16,2,FALSE)))</f>
        <v/>
      </c>
      <c r="L52" s="111" t="str">
        <f>IF(F52="","",VLOOKUP(J52,'VlookupTables (DO NOT DELETE)'!$B$5:$D$16,3,FALSE))</f>
        <v/>
      </c>
      <c r="M52" s="90"/>
      <c r="N52" s="91" t="str">
        <f t="shared" si="16"/>
        <v/>
      </c>
      <c r="O52" s="113"/>
      <c r="P52" s="92" t="str">
        <f t="shared" si="17"/>
        <v/>
      </c>
      <c r="Q52" s="116"/>
      <c r="R52" s="116"/>
      <c r="S52" s="117" t="str">
        <f t="shared" si="8"/>
        <v/>
      </c>
      <c r="T52" s="117" t="str">
        <f t="shared" si="1"/>
        <v/>
      </c>
      <c r="U52" s="117" t="str">
        <f t="shared" si="9"/>
        <v/>
      </c>
      <c r="V52" s="115" t="str">
        <f t="shared" si="10"/>
        <v/>
      </c>
      <c r="W52" s="118" t="str">
        <f t="shared" si="11"/>
        <v/>
      </c>
      <c r="X52" s="117" t="str">
        <f t="shared" si="2"/>
        <v/>
      </c>
      <c r="Y52" s="117" t="str">
        <f>IF(F52="","",VLOOKUP(J52,'VlookupTables (DO NOT DELETE)'!$B$5:$E$16,4,FALSE))</f>
        <v/>
      </c>
      <c r="Z52" s="117" t="str">
        <f t="shared" si="12"/>
        <v/>
      </c>
      <c r="AA52" s="117" t="str">
        <f t="shared" si="3"/>
        <v/>
      </c>
      <c r="AB52" s="117" t="str">
        <f t="shared" si="13"/>
        <v/>
      </c>
      <c r="AC52" s="117" t="str">
        <f t="shared" si="4"/>
        <v/>
      </c>
      <c r="AD52" s="117" t="str">
        <f t="shared" si="5"/>
        <v/>
      </c>
      <c r="AE52" s="93" t="str">
        <f t="shared" si="14"/>
        <v/>
      </c>
      <c r="AF52" s="93" t="str">
        <f t="shared" si="15"/>
        <v/>
      </c>
      <c r="AG52" s="53"/>
      <c r="AH52" s="13"/>
      <c r="AI52" s="13"/>
      <c r="AJ52" s="13"/>
      <c r="AK52" s="13"/>
      <c r="AL52" s="13"/>
    </row>
    <row r="53" spans="1:38" s="14" customFormat="1" ht="15" x14ac:dyDescent="0.2">
      <c r="A53" s="105"/>
      <c r="B53" s="108"/>
      <c r="C53" s="94" t="str">
        <f t="shared" si="6"/>
        <v/>
      </c>
      <c r="D53" s="99"/>
      <c r="E53" s="95"/>
      <c r="F53" s="94" t="str">
        <f t="shared" si="0"/>
        <v/>
      </c>
      <c r="G53" s="94" t="str">
        <f t="shared" si="7"/>
        <v/>
      </c>
      <c r="H53" s="100"/>
      <c r="I53" s="100"/>
      <c r="J53" s="88"/>
      <c r="K53" s="111" t="str">
        <f>IF(F53="","",(VLOOKUP(J53,'VlookupTables (DO NOT DELETE)'!$B$5:$D$16,2,FALSE)))</f>
        <v/>
      </c>
      <c r="L53" s="111" t="str">
        <f>IF(F53="","",VLOOKUP(J53,'VlookupTables (DO NOT DELETE)'!$B$5:$D$16,3,FALSE))</f>
        <v/>
      </c>
      <c r="M53" s="90"/>
      <c r="N53" s="91" t="str">
        <f t="shared" si="16"/>
        <v/>
      </c>
      <c r="O53" s="113"/>
      <c r="P53" s="92" t="str">
        <f t="shared" si="17"/>
        <v/>
      </c>
      <c r="Q53" s="116"/>
      <c r="R53" s="116"/>
      <c r="S53" s="117" t="str">
        <f t="shared" si="8"/>
        <v/>
      </c>
      <c r="T53" s="117" t="str">
        <f t="shared" si="1"/>
        <v/>
      </c>
      <c r="U53" s="117" t="str">
        <f t="shared" si="9"/>
        <v/>
      </c>
      <c r="V53" s="115" t="str">
        <f t="shared" si="10"/>
        <v/>
      </c>
      <c r="W53" s="118" t="str">
        <f t="shared" si="11"/>
        <v/>
      </c>
      <c r="X53" s="117" t="str">
        <f t="shared" si="2"/>
        <v/>
      </c>
      <c r="Y53" s="117" t="str">
        <f>IF(F53="","",VLOOKUP(J53,'VlookupTables (DO NOT DELETE)'!$B$5:$E$16,4,FALSE))</f>
        <v/>
      </c>
      <c r="Z53" s="117" t="str">
        <f t="shared" si="12"/>
        <v/>
      </c>
      <c r="AA53" s="117" t="str">
        <f t="shared" si="3"/>
        <v/>
      </c>
      <c r="AB53" s="117" t="str">
        <f t="shared" si="13"/>
        <v/>
      </c>
      <c r="AC53" s="117" t="str">
        <f t="shared" si="4"/>
        <v/>
      </c>
      <c r="AD53" s="117" t="str">
        <f t="shared" si="5"/>
        <v/>
      </c>
      <c r="AE53" s="93" t="str">
        <f t="shared" si="14"/>
        <v/>
      </c>
      <c r="AF53" s="93" t="str">
        <f t="shared" si="15"/>
        <v/>
      </c>
      <c r="AG53" s="53"/>
      <c r="AH53" s="13"/>
      <c r="AI53" s="13"/>
      <c r="AJ53" s="13"/>
      <c r="AK53" s="13"/>
      <c r="AL53" s="13"/>
    </row>
    <row r="54" spans="1:38" s="14" customFormat="1" ht="15" x14ac:dyDescent="0.2">
      <c r="A54" s="105"/>
      <c r="B54" s="108"/>
      <c r="C54" s="94" t="str">
        <f t="shared" si="6"/>
        <v/>
      </c>
      <c r="D54" s="99"/>
      <c r="E54" s="95"/>
      <c r="F54" s="94" t="str">
        <f t="shared" si="0"/>
        <v/>
      </c>
      <c r="G54" s="94" t="str">
        <f t="shared" si="7"/>
        <v/>
      </c>
      <c r="H54" s="100"/>
      <c r="I54" s="100"/>
      <c r="J54" s="88"/>
      <c r="K54" s="111" t="str">
        <f>IF(F54="","",(VLOOKUP(J54,'VlookupTables (DO NOT DELETE)'!$B$5:$D$16,2,FALSE)))</f>
        <v/>
      </c>
      <c r="L54" s="111" t="str">
        <f>IF(F54="","",VLOOKUP(J54,'VlookupTables (DO NOT DELETE)'!$B$5:$D$16,3,FALSE))</f>
        <v/>
      </c>
      <c r="M54" s="90"/>
      <c r="N54" s="91" t="str">
        <f t="shared" si="16"/>
        <v/>
      </c>
      <c r="O54" s="113"/>
      <c r="P54" s="92" t="str">
        <f t="shared" si="17"/>
        <v/>
      </c>
      <c r="Q54" s="116"/>
      <c r="R54" s="116"/>
      <c r="S54" s="117" t="str">
        <f t="shared" si="8"/>
        <v/>
      </c>
      <c r="T54" s="117" t="str">
        <f t="shared" si="1"/>
        <v/>
      </c>
      <c r="U54" s="117" t="str">
        <f t="shared" si="9"/>
        <v/>
      </c>
      <c r="V54" s="115" t="str">
        <f t="shared" si="10"/>
        <v/>
      </c>
      <c r="W54" s="118" t="str">
        <f t="shared" si="11"/>
        <v/>
      </c>
      <c r="X54" s="117" t="str">
        <f t="shared" si="2"/>
        <v/>
      </c>
      <c r="Y54" s="117" t="str">
        <f>IF(F54="","",VLOOKUP(J54,'VlookupTables (DO NOT DELETE)'!$B$5:$E$16,4,FALSE))</f>
        <v/>
      </c>
      <c r="Z54" s="117" t="str">
        <f t="shared" si="12"/>
        <v/>
      </c>
      <c r="AA54" s="117" t="str">
        <f t="shared" si="3"/>
        <v/>
      </c>
      <c r="AB54" s="117" t="str">
        <f t="shared" si="13"/>
        <v/>
      </c>
      <c r="AC54" s="117" t="str">
        <f t="shared" si="4"/>
        <v/>
      </c>
      <c r="AD54" s="117" t="str">
        <f t="shared" si="5"/>
        <v/>
      </c>
      <c r="AE54" s="93" t="str">
        <f t="shared" si="14"/>
        <v/>
      </c>
      <c r="AF54" s="93" t="str">
        <f t="shared" si="15"/>
        <v/>
      </c>
      <c r="AG54" s="53"/>
      <c r="AH54" s="13"/>
      <c r="AI54" s="13"/>
      <c r="AJ54" s="13"/>
      <c r="AK54" s="13"/>
      <c r="AL54" s="13"/>
    </row>
    <row r="55" spans="1:38" s="14" customFormat="1" ht="15.75" thickBot="1" x14ac:dyDescent="0.25">
      <c r="A55" s="109"/>
      <c r="B55" s="110"/>
      <c r="C55" s="101" t="str">
        <f t="shared" si="6"/>
        <v/>
      </c>
      <c r="D55" s="102"/>
      <c r="E55" s="103"/>
      <c r="F55" s="101" t="str">
        <f t="shared" si="0"/>
        <v/>
      </c>
      <c r="G55" s="101" t="str">
        <f t="shared" si="7"/>
        <v/>
      </c>
      <c r="H55" s="104"/>
      <c r="I55" s="104"/>
      <c r="J55" s="89"/>
      <c r="K55" s="112" t="str">
        <f>IF(F55="","",(VLOOKUP(J55,'VlookupTables (DO NOT DELETE)'!$B$5:$D$16,2,FALSE)))</f>
        <v/>
      </c>
      <c r="L55" s="112" t="str">
        <f>IF(F55="","",VLOOKUP(J55,'VlookupTables (DO NOT DELETE)'!$B$5:$D$16,3,FALSE))</f>
        <v/>
      </c>
      <c r="M55" s="90"/>
      <c r="N55" s="91" t="str">
        <f t="shared" si="16"/>
        <v/>
      </c>
      <c r="O55" s="114"/>
      <c r="P55" s="92" t="str">
        <f t="shared" si="17"/>
        <v/>
      </c>
      <c r="Q55" s="119"/>
      <c r="R55" s="119"/>
      <c r="S55" s="117" t="str">
        <f t="shared" si="8"/>
        <v/>
      </c>
      <c r="T55" s="120" t="str">
        <f t="shared" si="1"/>
        <v/>
      </c>
      <c r="U55" s="120" t="str">
        <f t="shared" si="9"/>
        <v/>
      </c>
      <c r="V55" s="136" t="str">
        <f t="shared" si="10"/>
        <v/>
      </c>
      <c r="W55" s="118" t="str">
        <f t="shared" si="11"/>
        <v/>
      </c>
      <c r="X55" s="120" t="str">
        <f t="shared" si="2"/>
        <v/>
      </c>
      <c r="Y55" s="120" t="str">
        <f>IF(F55="","",VLOOKUP(J55,'VlookupTables (DO NOT DELETE)'!$B$5:$E$16,4,FALSE))</f>
        <v/>
      </c>
      <c r="Z55" s="120" t="str">
        <f t="shared" si="12"/>
        <v/>
      </c>
      <c r="AA55" s="120" t="str">
        <f t="shared" si="3"/>
        <v/>
      </c>
      <c r="AB55" s="120" t="str">
        <f t="shared" si="13"/>
        <v/>
      </c>
      <c r="AC55" s="120" t="str">
        <f t="shared" si="4"/>
        <v/>
      </c>
      <c r="AD55" s="120" t="str">
        <f t="shared" si="5"/>
        <v/>
      </c>
      <c r="AE55" s="137" t="str">
        <f t="shared" si="14"/>
        <v/>
      </c>
      <c r="AF55" s="137" t="str">
        <f t="shared" si="15"/>
        <v/>
      </c>
      <c r="AG55" s="55"/>
      <c r="AH55" s="13"/>
      <c r="AI55" s="13"/>
      <c r="AJ55" s="13"/>
      <c r="AK55" s="13"/>
      <c r="AL55" s="13"/>
    </row>
    <row r="56" spans="1:38" s="14" customFormat="1" ht="15" x14ac:dyDescent="0.25">
      <c r="B56" s="9"/>
      <c r="C56" s="15"/>
      <c r="D56" s="13"/>
      <c r="E56" s="16"/>
      <c r="F56" s="17"/>
      <c r="G56" s="17"/>
      <c r="H56" s="17"/>
      <c r="I56" s="13"/>
      <c r="J56" s="13"/>
      <c r="K56" s="13"/>
      <c r="L56" s="13"/>
      <c r="M56" s="18"/>
      <c r="N56" s="18"/>
      <c r="O56" s="19"/>
      <c r="P56" s="20"/>
      <c r="Q56" s="18"/>
      <c r="R56" s="21"/>
      <c r="S56" s="21"/>
      <c r="T56" s="21"/>
      <c r="U56" s="21"/>
      <c r="V56" s="21"/>
      <c r="W56" s="21"/>
      <c r="X56" s="21"/>
      <c r="Y56" s="19"/>
      <c r="Z56" s="13"/>
      <c r="AA56" s="13"/>
      <c r="AB56" s="13"/>
      <c r="AC56" s="13"/>
      <c r="AD56" s="13"/>
    </row>
    <row r="57" spans="1:38" s="14" customFormat="1" ht="15" x14ac:dyDescent="0.25">
      <c r="B57" s="22"/>
      <c r="D57" s="23"/>
      <c r="E57" s="16"/>
      <c r="F57" s="17"/>
      <c r="G57" s="17"/>
      <c r="H57" s="17"/>
      <c r="I57" s="24"/>
      <c r="J57" s="24"/>
      <c r="K57" s="24"/>
      <c r="L57" s="24"/>
      <c r="M57" s="18"/>
      <c r="N57" s="18"/>
      <c r="O57" s="19"/>
      <c r="P57" s="20"/>
      <c r="Q57" s="18"/>
      <c r="R57" s="21"/>
      <c r="S57" s="21"/>
      <c r="T57" s="21"/>
      <c r="U57" s="21"/>
      <c r="V57" s="21"/>
      <c r="W57" s="21"/>
      <c r="X57" s="21"/>
      <c r="Y57" s="19"/>
      <c r="Z57" s="13"/>
      <c r="AA57" s="13"/>
      <c r="AB57" s="13"/>
      <c r="AC57" s="13"/>
      <c r="AD57" s="13"/>
    </row>
    <row r="58" spans="1:38" s="14" customFormat="1" x14ac:dyDescent="0.2">
      <c r="B58" s="9"/>
      <c r="C58" s="24"/>
      <c r="D58" s="25"/>
      <c r="E58" s="16"/>
      <c r="F58" s="17"/>
      <c r="G58" s="17"/>
      <c r="H58" s="17"/>
      <c r="I58" s="26"/>
      <c r="J58" s="26"/>
      <c r="K58" s="18"/>
      <c r="L58" s="18"/>
      <c r="M58" s="18"/>
      <c r="N58" s="18"/>
      <c r="O58" s="19"/>
      <c r="P58" s="20"/>
      <c r="Q58" s="18"/>
      <c r="R58" s="21"/>
      <c r="S58" s="21"/>
      <c r="T58" s="21"/>
      <c r="U58" s="21"/>
      <c r="V58" s="21"/>
      <c r="W58" s="21"/>
      <c r="X58" s="21"/>
      <c r="Y58" s="19"/>
      <c r="Z58" s="13"/>
      <c r="AA58" s="13"/>
      <c r="AB58" s="13"/>
      <c r="AC58" s="13"/>
      <c r="AD58" s="13"/>
    </row>
    <row r="59" spans="1:38" s="14" customFormat="1" ht="15" x14ac:dyDescent="0.25">
      <c r="B59" s="1" t="s">
        <v>53</v>
      </c>
      <c r="C59" s="24"/>
      <c r="D59" s="25"/>
      <c r="E59" s="16"/>
      <c r="F59" s="17"/>
      <c r="G59" s="17"/>
      <c r="H59" s="17"/>
      <c r="I59" s="26"/>
      <c r="J59" s="26"/>
      <c r="K59" s="18"/>
      <c r="L59" s="18"/>
      <c r="M59" s="18"/>
      <c r="N59" s="18"/>
      <c r="O59" s="19"/>
      <c r="P59" s="20"/>
      <c r="Q59" s="18"/>
      <c r="R59" s="21"/>
      <c r="S59" s="21"/>
      <c r="T59" s="21"/>
      <c r="U59" s="21"/>
      <c r="V59" s="21"/>
      <c r="W59" s="21"/>
      <c r="X59" s="21"/>
      <c r="Y59" s="19"/>
      <c r="Z59" s="13"/>
      <c r="AA59" s="13"/>
      <c r="AB59" s="13"/>
      <c r="AC59" s="13"/>
      <c r="AD59" s="13"/>
    </row>
    <row r="60" spans="1:38" s="14" customFormat="1" x14ac:dyDescent="0.2">
      <c r="B60" s="9" t="s">
        <v>54</v>
      </c>
      <c r="C60" s="24"/>
      <c r="D60" s="25"/>
      <c r="E60" s="16"/>
      <c r="F60" s="17"/>
      <c r="G60" s="17"/>
      <c r="H60" s="17"/>
      <c r="I60" s="26"/>
      <c r="J60" s="26"/>
      <c r="K60" s="18"/>
      <c r="L60" s="18"/>
      <c r="M60" s="18"/>
      <c r="N60" s="18"/>
      <c r="O60" s="19"/>
      <c r="P60" s="20"/>
      <c r="Q60" s="18"/>
      <c r="R60" s="21"/>
      <c r="S60" s="21"/>
      <c r="T60" s="21"/>
      <c r="U60" s="21"/>
      <c r="V60" s="21"/>
      <c r="W60" s="21"/>
      <c r="X60" s="21"/>
      <c r="Y60" s="19"/>
      <c r="Z60" s="13"/>
      <c r="AA60" s="13"/>
      <c r="AB60" s="13"/>
      <c r="AC60" s="13"/>
      <c r="AD60" s="13"/>
    </row>
    <row r="61" spans="1:38" s="14" customFormat="1" x14ac:dyDescent="0.2">
      <c r="B61" s="6" t="s">
        <v>154</v>
      </c>
      <c r="C61" s="24"/>
      <c r="D61" s="25"/>
      <c r="E61" s="16"/>
      <c r="F61" s="17"/>
      <c r="G61" s="17"/>
      <c r="H61" s="17"/>
      <c r="I61" s="26"/>
      <c r="J61" s="26"/>
      <c r="K61" s="18"/>
      <c r="L61" s="18"/>
      <c r="M61" s="18"/>
      <c r="N61" s="18"/>
      <c r="O61" s="19"/>
      <c r="P61" s="20"/>
      <c r="Q61" s="18"/>
      <c r="R61" s="21"/>
      <c r="S61" s="21"/>
      <c r="T61" s="21"/>
      <c r="U61" s="21"/>
      <c r="V61" s="21"/>
      <c r="W61" s="21"/>
      <c r="X61" s="21"/>
      <c r="Y61" s="19"/>
      <c r="Z61" s="13"/>
      <c r="AA61" s="13"/>
      <c r="AB61" s="13"/>
      <c r="AC61" s="13"/>
      <c r="AD61" s="13"/>
    </row>
    <row r="62" spans="1:38" s="14" customFormat="1" x14ac:dyDescent="0.2">
      <c r="B62" s="6" t="s">
        <v>149</v>
      </c>
      <c r="C62" s="24"/>
      <c r="D62" s="25"/>
      <c r="E62" s="16"/>
      <c r="F62" s="17"/>
      <c r="G62" s="17"/>
      <c r="H62" s="17"/>
      <c r="I62" s="26"/>
      <c r="J62" s="26"/>
      <c r="K62" s="18"/>
      <c r="L62" s="18"/>
      <c r="M62" s="18"/>
      <c r="N62" s="18"/>
      <c r="O62" s="19"/>
      <c r="P62" s="20"/>
      <c r="Q62" s="18"/>
      <c r="R62" s="21"/>
      <c r="S62" s="21"/>
      <c r="T62" s="21"/>
      <c r="U62" s="21"/>
      <c r="V62" s="21"/>
      <c r="W62" s="21"/>
      <c r="X62" s="21"/>
      <c r="Y62" s="19"/>
      <c r="Z62" s="13"/>
      <c r="AA62" s="13"/>
      <c r="AB62" s="13"/>
      <c r="AC62" s="13"/>
      <c r="AD62" s="13"/>
    </row>
    <row r="63" spans="1:38" s="14" customFormat="1" x14ac:dyDescent="0.2">
      <c r="B63" s="6" t="s">
        <v>152</v>
      </c>
      <c r="C63" s="24"/>
      <c r="D63" s="25"/>
      <c r="E63" s="16"/>
      <c r="F63" s="17"/>
      <c r="G63" s="17"/>
      <c r="H63" s="17"/>
      <c r="I63" s="26"/>
      <c r="J63" s="26"/>
      <c r="K63" s="18"/>
      <c r="L63" s="18"/>
      <c r="M63" s="18"/>
      <c r="N63" s="18"/>
      <c r="O63" s="19"/>
      <c r="P63" s="20"/>
      <c r="Q63" s="18"/>
      <c r="R63" s="21"/>
      <c r="S63" s="21"/>
      <c r="T63" s="21"/>
      <c r="U63" s="21"/>
      <c r="V63" s="21"/>
      <c r="W63" s="21"/>
      <c r="X63" s="21"/>
      <c r="Y63" s="19"/>
      <c r="Z63" s="13"/>
      <c r="AA63" s="13"/>
      <c r="AB63" s="13"/>
      <c r="AC63" s="13"/>
      <c r="AD63" s="13"/>
    </row>
    <row r="64" spans="1:38" s="14" customFormat="1" x14ac:dyDescent="0.2">
      <c r="B64" s="9"/>
      <c r="C64" s="24"/>
      <c r="D64" s="25"/>
      <c r="E64" s="16"/>
      <c r="F64" s="17"/>
      <c r="G64" s="17"/>
      <c r="H64" s="17"/>
      <c r="I64" s="26"/>
      <c r="J64" s="26"/>
      <c r="K64" s="18"/>
      <c r="L64" s="18"/>
      <c r="M64" s="18"/>
      <c r="N64" s="18"/>
      <c r="O64" s="19"/>
      <c r="P64" s="20"/>
      <c r="Q64" s="18"/>
      <c r="R64" s="21"/>
      <c r="S64" s="21"/>
      <c r="T64" s="21"/>
      <c r="U64" s="21"/>
      <c r="V64" s="21"/>
      <c r="W64" s="21"/>
      <c r="X64" s="21"/>
      <c r="Y64" s="19"/>
      <c r="Z64" s="13"/>
      <c r="AA64" s="13"/>
      <c r="AB64" s="13"/>
      <c r="AC64" s="13"/>
      <c r="AD64" s="13"/>
    </row>
    <row r="65" spans="2:30" s="14" customFormat="1" x14ac:dyDescent="0.2">
      <c r="B65" s="9"/>
      <c r="C65" s="24"/>
      <c r="D65" s="25"/>
      <c r="E65" s="16"/>
      <c r="F65" s="17"/>
      <c r="G65" s="17"/>
      <c r="H65" s="17"/>
      <c r="I65" s="26"/>
      <c r="J65" s="26"/>
      <c r="K65" s="18"/>
      <c r="L65" s="18"/>
      <c r="M65" s="18"/>
      <c r="N65" s="18"/>
      <c r="O65" s="19"/>
      <c r="P65" s="20"/>
      <c r="Q65" s="18"/>
      <c r="R65" s="21"/>
      <c r="S65" s="21"/>
      <c r="T65" s="21"/>
      <c r="U65" s="21"/>
      <c r="V65" s="21"/>
      <c r="W65" s="21"/>
      <c r="X65" s="21"/>
      <c r="Y65" s="19"/>
      <c r="Z65" s="13"/>
      <c r="AA65" s="13"/>
      <c r="AB65" s="13"/>
      <c r="AC65" s="13"/>
      <c r="AD65" s="13"/>
    </row>
    <row r="66" spans="2:30" s="14" customFormat="1" x14ac:dyDescent="0.2">
      <c r="B66" s="9"/>
      <c r="C66" s="24"/>
      <c r="D66" s="25"/>
      <c r="E66" s="16"/>
      <c r="F66" s="17"/>
      <c r="G66" s="17"/>
      <c r="H66" s="17"/>
      <c r="I66" s="26"/>
      <c r="J66" s="26"/>
      <c r="K66" s="18"/>
      <c r="L66" s="18"/>
      <c r="M66" s="18"/>
      <c r="N66" s="18"/>
      <c r="O66" s="19"/>
      <c r="P66" s="20"/>
      <c r="Q66" s="18"/>
      <c r="R66" s="21"/>
      <c r="S66" s="21"/>
      <c r="T66" s="21"/>
      <c r="U66" s="21"/>
      <c r="V66" s="21"/>
      <c r="W66" s="21"/>
      <c r="X66" s="21"/>
      <c r="Y66" s="19"/>
      <c r="Z66" s="13"/>
      <c r="AA66" s="13"/>
      <c r="AB66" s="13"/>
      <c r="AC66" s="13"/>
      <c r="AD66" s="13"/>
    </row>
    <row r="67" spans="2:30" s="14" customFormat="1" x14ac:dyDescent="0.2">
      <c r="B67" s="9"/>
      <c r="C67" s="24"/>
      <c r="D67" s="25"/>
      <c r="E67" s="16"/>
      <c r="F67" s="17"/>
      <c r="G67" s="17"/>
      <c r="H67" s="17"/>
      <c r="I67" s="26"/>
      <c r="J67" s="26"/>
      <c r="K67" s="18"/>
      <c r="L67" s="18"/>
      <c r="M67" s="18"/>
      <c r="N67" s="18"/>
      <c r="O67" s="19"/>
      <c r="P67" s="20"/>
      <c r="Q67" s="18"/>
      <c r="R67" s="21"/>
      <c r="S67" s="21"/>
      <c r="T67" s="21"/>
      <c r="U67" s="21"/>
      <c r="V67" s="21"/>
      <c r="W67" s="21"/>
      <c r="X67" s="21"/>
      <c r="Y67" s="19"/>
      <c r="Z67" s="13"/>
      <c r="AA67" s="13"/>
      <c r="AB67" s="13"/>
      <c r="AC67" s="13"/>
      <c r="AD67" s="13"/>
    </row>
    <row r="68" spans="2:30" s="14" customFormat="1" x14ac:dyDescent="0.2">
      <c r="B68" s="9"/>
      <c r="C68" s="24"/>
      <c r="D68" s="25"/>
      <c r="E68" s="16"/>
      <c r="F68" s="17"/>
      <c r="G68" s="17"/>
      <c r="H68" s="17"/>
      <c r="I68" s="26"/>
      <c r="J68" s="26"/>
      <c r="K68" s="18"/>
      <c r="L68" s="18"/>
      <c r="M68" s="18"/>
      <c r="N68" s="18"/>
      <c r="O68" s="19"/>
      <c r="P68" s="20"/>
      <c r="Q68" s="18"/>
      <c r="R68" s="21"/>
      <c r="S68" s="21"/>
      <c r="T68" s="21"/>
      <c r="U68" s="21"/>
      <c r="V68" s="21"/>
      <c r="W68" s="21"/>
      <c r="X68" s="21"/>
      <c r="Y68" s="19"/>
      <c r="Z68" s="13"/>
      <c r="AA68" s="13"/>
      <c r="AB68" s="13"/>
      <c r="AC68" s="13"/>
      <c r="AD68" s="13"/>
    </row>
    <row r="69" spans="2:30" s="14" customFormat="1" x14ac:dyDescent="0.2">
      <c r="B69" s="9"/>
      <c r="C69" s="24"/>
      <c r="D69" s="25"/>
      <c r="E69" s="16"/>
      <c r="F69" s="17"/>
      <c r="G69" s="17"/>
      <c r="H69" s="17"/>
      <c r="I69" s="26"/>
      <c r="J69" s="26"/>
      <c r="K69" s="18"/>
      <c r="L69" s="18"/>
      <c r="M69" s="18"/>
      <c r="N69" s="18"/>
      <c r="O69" s="19"/>
      <c r="P69" s="20"/>
      <c r="Q69" s="18"/>
      <c r="R69" s="21"/>
      <c r="S69" s="21"/>
      <c r="T69" s="21"/>
      <c r="U69" s="21"/>
      <c r="V69" s="21"/>
      <c r="W69" s="21"/>
      <c r="X69" s="21"/>
      <c r="Y69" s="19"/>
      <c r="Z69" s="13"/>
      <c r="AA69" s="13"/>
      <c r="AB69" s="13"/>
      <c r="AC69" s="13"/>
      <c r="AD69" s="13"/>
    </row>
    <row r="70" spans="2:30" s="14" customFormat="1" x14ac:dyDescent="0.2">
      <c r="B70" s="9"/>
      <c r="C70" s="24"/>
      <c r="D70" s="25"/>
      <c r="E70" s="16"/>
      <c r="F70" s="17"/>
      <c r="G70" s="17"/>
      <c r="H70" s="17"/>
      <c r="I70" s="26"/>
      <c r="J70" s="26"/>
      <c r="K70" s="18"/>
      <c r="L70" s="18"/>
      <c r="M70" s="18"/>
      <c r="N70" s="18"/>
      <c r="O70" s="19"/>
      <c r="P70" s="20"/>
      <c r="Q70" s="18"/>
      <c r="R70" s="21"/>
      <c r="S70" s="21"/>
      <c r="T70" s="21"/>
      <c r="U70" s="21"/>
      <c r="V70" s="21"/>
      <c r="W70" s="21"/>
      <c r="X70" s="21"/>
      <c r="Y70" s="19"/>
      <c r="Z70" s="13"/>
      <c r="AA70" s="13"/>
      <c r="AB70" s="13"/>
      <c r="AC70" s="13"/>
      <c r="AD70" s="13"/>
    </row>
    <row r="71" spans="2:30" s="14" customFormat="1" x14ac:dyDescent="0.2">
      <c r="B71" s="9"/>
      <c r="C71" s="24"/>
      <c r="D71" s="25"/>
      <c r="E71" s="16"/>
      <c r="F71" s="17"/>
      <c r="G71" s="17"/>
      <c r="H71" s="17"/>
      <c r="I71" s="26"/>
      <c r="J71" s="26"/>
      <c r="K71" s="18"/>
      <c r="L71" s="18"/>
      <c r="M71" s="18"/>
      <c r="N71" s="18"/>
      <c r="O71" s="19"/>
      <c r="P71" s="20"/>
      <c r="Q71" s="18"/>
      <c r="R71" s="21"/>
      <c r="S71" s="21"/>
      <c r="T71" s="21"/>
      <c r="U71" s="21"/>
      <c r="V71" s="21"/>
      <c r="W71" s="21"/>
      <c r="X71" s="21"/>
      <c r="Y71" s="19"/>
      <c r="Z71" s="13"/>
      <c r="AA71" s="13"/>
      <c r="AB71" s="13"/>
      <c r="AC71" s="13"/>
      <c r="AD71" s="13"/>
    </row>
    <row r="72" spans="2:30" s="14" customFormat="1" x14ac:dyDescent="0.2">
      <c r="B72" s="9"/>
      <c r="C72" s="24"/>
      <c r="D72" s="25"/>
      <c r="E72" s="16"/>
      <c r="F72" s="17"/>
      <c r="G72" s="17"/>
      <c r="H72" s="17"/>
      <c r="I72" s="26"/>
      <c r="J72" s="26"/>
      <c r="K72" s="18"/>
      <c r="L72" s="18"/>
      <c r="M72" s="18"/>
      <c r="N72" s="18"/>
      <c r="O72" s="19"/>
      <c r="P72" s="20"/>
      <c r="Q72" s="18"/>
      <c r="R72" s="21"/>
      <c r="S72" s="21"/>
      <c r="T72" s="21"/>
      <c r="U72" s="21"/>
      <c r="V72" s="21"/>
      <c r="W72" s="21"/>
      <c r="X72" s="21"/>
      <c r="Y72" s="19"/>
      <c r="Z72" s="13"/>
      <c r="AA72" s="13"/>
      <c r="AB72" s="13"/>
      <c r="AC72" s="13"/>
      <c r="AD72" s="13"/>
    </row>
    <row r="73" spans="2:30" s="14" customFormat="1" x14ac:dyDescent="0.2">
      <c r="B73" s="9"/>
      <c r="C73" s="24"/>
      <c r="D73" s="25"/>
      <c r="E73" s="16"/>
      <c r="F73" s="17"/>
      <c r="G73" s="17"/>
      <c r="H73" s="17"/>
      <c r="I73" s="26"/>
      <c r="J73" s="26"/>
      <c r="K73" s="18"/>
      <c r="L73" s="18"/>
      <c r="M73" s="18"/>
      <c r="N73" s="18"/>
      <c r="O73" s="19"/>
      <c r="P73" s="20"/>
      <c r="Q73" s="18"/>
      <c r="R73" s="21"/>
      <c r="S73" s="21"/>
      <c r="T73" s="21"/>
      <c r="U73" s="21"/>
      <c r="V73" s="21"/>
      <c r="W73" s="21"/>
      <c r="X73" s="21"/>
      <c r="Y73" s="19"/>
      <c r="Z73" s="13"/>
      <c r="AA73" s="13"/>
      <c r="AB73" s="13"/>
      <c r="AC73" s="13"/>
      <c r="AD73" s="13"/>
    </row>
    <row r="74" spans="2:30" s="14" customFormat="1" x14ac:dyDescent="0.2">
      <c r="B74" s="9"/>
      <c r="C74" s="24"/>
      <c r="D74" s="25"/>
      <c r="E74" s="16"/>
      <c r="F74" s="17"/>
      <c r="G74" s="17"/>
      <c r="H74" s="17"/>
      <c r="I74" s="26"/>
      <c r="J74" s="26"/>
      <c r="K74" s="18"/>
      <c r="L74" s="18"/>
      <c r="M74" s="18"/>
      <c r="N74" s="18"/>
      <c r="O74" s="19"/>
      <c r="P74" s="20"/>
      <c r="Q74" s="18"/>
      <c r="R74" s="21"/>
      <c r="S74" s="21"/>
      <c r="T74" s="21"/>
      <c r="U74" s="21"/>
      <c r="V74" s="21"/>
      <c r="W74" s="21"/>
      <c r="X74" s="21"/>
      <c r="Y74" s="19"/>
      <c r="Z74" s="13"/>
      <c r="AA74" s="13"/>
      <c r="AB74" s="13"/>
      <c r="AC74" s="13"/>
      <c r="AD74" s="13"/>
    </row>
    <row r="75" spans="2:30" s="14" customFormat="1" x14ac:dyDescent="0.2">
      <c r="B75" s="9"/>
      <c r="C75" s="24"/>
      <c r="D75" s="25"/>
      <c r="E75" s="16"/>
      <c r="F75" s="17"/>
      <c r="G75" s="17"/>
      <c r="H75" s="17"/>
      <c r="I75" s="26"/>
      <c r="J75" s="26"/>
      <c r="K75" s="18"/>
      <c r="L75" s="18"/>
      <c r="M75" s="18"/>
      <c r="N75" s="18"/>
      <c r="O75" s="19"/>
      <c r="P75" s="20"/>
      <c r="Q75" s="18"/>
      <c r="R75" s="21"/>
      <c r="S75" s="21"/>
      <c r="T75" s="21"/>
      <c r="U75" s="21"/>
      <c r="V75" s="21"/>
      <c r="W75" s="21"/>
      <c r="X75" s="21"/>
      <c r="Y75" s="19"/>
      <c r="Z75" s="13"/>
      <c r="AA75" s="13"/>
      <c r="AB75" s="13"/>
      <c r="AC75" s="13"/>
      <c r="AD75" s="13"/>
    </row>
    <row r="76" spans="2:30" s="14" customFormat="1" x14ac:dyDescent="0.2">
      <c r="B76" s="9"/>
      <c r="C76" s="24"/>
      <c r="D76" s="25"/>
      <c r="E76" s="16"/>
      <c r="F76" s="17"/>
      <c r="G76" s="17"/>
      <c r="H76" s="17"/>
      <c r="I76" s="26"/>
      <c r="J76" s="26"/>
      <c r="K76" s="18"/>
      <c r="L76" s="18"/>
      <c r="M76" s="18"/>
      <c r="N76" s="18"/>
      <c r="O76" s="19"/>
      <c r="P76" s="20"/>
      <c r="Q76" s="18"/>
      <c r="R76" s="21"/>
      <c r="S76" s="21"/>
      <c r="T76" s="21"/>
      <c r="U76" s="21"/>
      <c r="V76" s="21"/>
      <c r="W76" s="21"/>
      <c r="X76" s="21"/>
      <c r="Y76" s="19"/>
      <c r="Z76" s="13"/>
      <c r="AA76" s="13"/>
      <c r="AB76" s="13"/>
      <c r="AC76" s="13"/>
      <c r="AD76" s="13"/>
    </row>
    <row r="77" spans="2:30" s="14" customFormat="1" x14ac:dyDescent="0.2">
      <c r="B77" s="9"/>
      <c r="C77" s="24"/>
      <c r="D77" s="25"/>
      <c r="E77" s="16"/>
      <c r="F77" s="17"/>
      <c r="G77" s="17"/>
      <c r="H77" s="17"/>
      <c r="I77" s="26"/>
      <c r="J77" s="26"/>
      <c r="K77" s="18"/>
      <c r="L77" s="18"/>
      <c r="M77" s="18"/>
      <c r="N77" s="18"/>
      <c r="O77" s="19"/>
      <c r="P77" s="20"/>
      <c r="Q77" s="18"/>
      <c r="R77" s="21"/>
      <c r="S77" s="21"/>
      <c r="T77" s="21"/>
      <c r="U77" s="21"/>
      <c r="V77" s="21"/>
      <c r="W77" s="21"/>
      <c r="X77" s="21"/>
      <c r="Y77" s="19"/>
      <c r="Z77" s="13"/>
      <c r="AA77" s="13"/>
      <c r="AB77" s="13"/>
      <c r="AC77" s="13"/>
      <c r="AD77" s="13"/>
    </row>
    <row r="78" spans="2:30" s="14" customFormat="1" x14ac:dyDescent="0.2">
      <c r="B78" s="9"/>
      <c r="C78" s="24"/>
      <c r="D78" s="25"/>
      <c r="E78" s="16"/>
      <c r="F78" s="17"/>
      <c r="G78" s="17"/>
      <c r="H78" s="17"/>
      <c r="I78" s="26"/>
      <c r="J78" s="26"/>
      <c r="K78" s="18"/>
      <c r="L78" s="18"/>
      <c r="M78" s="18"/>
      <c r="N78" s="18"/>
      <c r="O78" s="19"/>
      <c r="P78" s="20"/>
      <c r="Q78" s="18"/>
      <c r="R78" s="21"/>
      <c r="S78" s="21"/>
      <c r="T78" s="21"/>
      <c r="U78" s="21"/>
      <c r="V78" s="21"/>
      <c r="W78" s="21"/>
      <c r="X78" s="21"/>
      <c r="Y78" s="19"/>
      <c r="Z78" s="13"/>
      <c r="AA78" s="13"/>
      <c r="AB78" s="13"/>
      <c r="AC78" s="13"/>
      <c r="AD78" s="13"/>
    </row>
    <row r="79" spans="2:30" s="14" customFormat="1" x14ac:dyDescent="0.2">
      <c r="B79" s="9"/>
      <c r="C79" s="24"/>
      <c r="D79" s="25"/>
      <c r="E79" s="16"/>
      <c r="F79" s="17"/>
      <c r="G79" s="17"/>
      <c r="H79" s="17"/>
      <c r="I79" s="26"/>
      <c r="J79" s="26"/>
      <c r="K79" s="18"/>
      <c r="L79" s="18"/>
      <c r="M79" s="18"/>
      <c r="N79" s="18"/>
      <c r="O79" s="19"/>
      <c r="P79" s="20"/>
      <c r="Q79" s="18"/>
      <c r="R79" s="21"/>
      <c r="S79" s="21"/>
      <c r="T79" s="21"/>
      <c r="U79" s="21"/>
      <c r="V79" s="21"/>
      <c r="W79" s="21"/>
      <c r="X79" s="21"/>
      <c r="Y79" s="19"/>
      <c r="Z79" s="13"/>
      <c r="AA79" s="13"/>
      <c r="AB79" s="13"/>
      <c r="AC79" s="13"/>
      <c r="AD79" s="13"/>
    </row>
    <row r="80" spans="2:30" s="14" customFormat="1" x14ac:dyDescent="0.2">
      <c r="B80" s="9"/>
      <c r="C80" s="24"/>
      <c r="D80" s="25"/>
      <c r="E80" s="16"/>
      <c r="F80" s="17"/>
      <c r="G80" s="17"/>
      <c r="H80" s="17"/>
      <c r="I80" s="26"/>
      <c r="J80" s="26"/>
      <c r="K80" s="18"/>
      <c r="L80" s="18"/>
      <c r="M80" s="18"/>
      <c r="N80" s="18"/>
      <c r="O80" s="19"/>
      <c r="P80" s="20"/>
      <c r="Q80" s="18"/>
      <c r="R80" s="21"/>
      <c r="S80" s="21"/>
      <c r="T80" s="21"/>
      <c r="U80" s="21"/>
      <c r="V80" s="21"/>
      <c r="W80" s="21"/>
      <c r="X80" s="21"/>
      <c r="Y80" s="19"/>
      <c r="Z80" s="13"/>
      <c r="AA80" s="13"/>
      <c r="AB80" s="13"/>
      <c r="AC80" s="13"/>
      <c r="AD80" s="13"/>
    </row>
    <row r="81" spans="2:30" s="14" customFormat="1" x14ac:dyDescent="0.2">
      <c r="B81" s="9"/>
      <c r="C81" s="24"/>
      <c r="D81" s="25"/>
      <c r="E81" s="16"/>
      <c r="F81" s="17"/>
      <c r="G81" s="17"/>
      <c r="H81" s="17"/>
      <c r="I81" s="26"/>
      <c r="J81" s="26"/>
      <c r="K81" s="18"/>
      <c r="L81" s="18"/>
      <c r="M81" s="18"/>
      <c r="N81" s="18"/>
      <c r="O81" s="19"/>
      <c r="P81" s="20"/>
      <c r="Q81" s="18"/>
      <c r="R81" s="21"/>
      <c r="S81" s="21"/>
      <c r="T81" s="21"/>
      <c r="U81" s="21"/>
      <c r="V81" s="21"/>
      <c r="W81" s="21"/>
      <c r="X81" s="21"/>
      <c r="Y81" s="19"/>
      <c r="Z81" s="13"/>
      <c r="AA81" s="13"/>
      <c r="AB81" s="13"/>
      <c r="AC81" s="13"/>
      <c r="AD81" s="13"/>
    </row>
    <row r="82" spans="2:30" s="14" customFormat="1" x14ac:dyDescent="0.2">
      <c r="B82" s="9"/>
      <c r="C82" s="24"/>
      <c r="D82" s="25"/>
      <c r="E82" s="16"/>
      <c r="F82" s="17"/>
      <c r="G82" s="17"/>
      <c r="H82" s="17"/>
      <c r="I82" s="26"/>
      <c r="J82" s="26"/>
      <c r="K82" s="18"/>
      <c r="L82" s="18"/>
      <c r="M82" s="18"/>
      <c r="N82" s="18"/>
      <c r="O82" s="19"/>
      <c r="P82" s="20"/>
      <c r="Q82" s="18"/>
      <c r="R82" s="21"/>
      <c r="S82" s="21"/>
      <c r="T82" s="21"/>
      <c r="U82" s="21"/>
      <c r="V82" s="21"/>
      <c r="W82" s="21"/>
      <c r="X82" s="21"/>
      <c r="Y82" s="19"/>
      <c r="Z82" s="13"/>
      <c r="AA82" s="13"/>
      <c r="AB82" s="13"/>
      <c r="AC82" s="13"/>
      <c r="AD82" s="13"/>
    </row>
    <row r="83" spans="2:30" s="14" customFormat="1" x14ac:dyDescent="0.2">
      <c r="B83" s="9"/>
      <c r="C83" s="24"/>
      <c r="D83" s="25"/>
      <c r="E83" s="16"/>
      <c r="F83" s="17"/>
      <c r="G83" s="17"/>
      <c r="H83" s="17"/>
      <c r="I83" s="26"/>
      <c r="J83" s="26"/>
      <c r="K83" s="18"/>
      <c r="L83" s="18"/>
      <c r="M83" s="18"/>
      <c r="N83" s="18"/>
      <c r="O83" s="19"/>
      <c r="P83" s="20"/>
      <c r="Q83" s="18"/>
      <c r="R83" s="21"/>
      <c r="S83" s="21"/>
      <c r="T83" s="21"/>
      <c r="U83" s="21"/>
      <c r="V83" s="21"/>
      <c r="W83" s="21"/>
      <c r="X83" s="21"/>
      <c r="Y83" s="19"/>
      <c r="Z83" s="13"/>
      <c r="AA83" s="13"/>
      <c r="AB83" s="13"/>
      <c r="AC83" s="13"/>
      <c r="AD83" s="13"/>
    </row>
    <row r="84" spans="2:30" s="14" customFormat="1" x14ac:dyDescent="0.2">
      <c r="B84" s="9"/>
      <c r="C84" s="24"/>
      <c r="D84" s="25"/>
      <c r="E84" s="16"/>
      <c r="F84" s="17"/>
      <c r="G84" s="17"/>
      <c r="H84" s="17"/>
      <c r="I84" s="26"/>
      <c r="J84" s="26"/>
      <c r="K84" s="18"/>
      <c r="L84" s="18"/>
      <c r="M84" s="18"/>
      <c r="N84" s="18"/>
      <c r="O84" s="19"/>
      <c r="P84" s="20"/>
      <c r="Q84" s="18"/>
      <c r="R84" s="21"/>
      <c r="S84" s="21"/>
      <c r="T84" s="21"/>
      <c r="U84" s="21"/>
      <c r="V84" s="21"/>
      <c r="W84" s="21"/>
      <c r="X84" s="21"/>
      <c r="Y84" s="19"/>
      <c r="Z84" s="13"/>
      <c r="AA84" s="13"/>
      <c r="AB84" s="13"/>
      <c r="AC84" s="13"/>
      <c r="AD84" s="13"/>
    </row>
    <row r="85" spans="2:30" s="14" customFormat="1" x14ac:dyDescent="0.2">
      <c r="B85" s="9"/>
      <c r="C85" s="24"/>
      <c r="D85" s="25"/>
      <c r="E85" s="16"/>
      <c r="F85" s="17"/>
      <c r="G85" s="17"/>
      <c r="H85" s="17"/>
      <c r="I85" s="26"/>
      <c r="J85" s="26"/>
      <c r="K85" s="18"/>
      <c r="L85" s="18"/>
      <c r="M85" s="18"/>
      <c r="N85" s="18"/>
      <c r="O85" s="19"/>
      <c r="P85" s="20"/>
      <c r="Q85" s="18"/>
      <c r="R85" s="21"/>
      <c r="S85" s="21"/>
      <c r="T85" s="21"/>
      <c r="U85" s="21"/>
      <c r="V85" s="21"/>
      <c r="W85" s="21"/>
      <c r="X85" s="21"/>
      <c r="Y85" s="19"/>
      <c r="Z85" s="13"/>
      <c r="AA85" s="13"/>
      <c r="AB85" s="13"/>
      <c r="AC85" s="13"/>
      <c r="AD85" s="13"/>
    </row>
    <row r="86" spans="2:30" s="14" customFormat="1" x14ac:dyDescent="0.2">
      <c r="B86" s="9"/>
      <c r="C86" s="24"/>
      <c r="D86" s="25"/>
      <c r="E86" s="16"/>
      <c r="F86" s="17"/>
      <c r="G86" s="17"/>
      <c r="H86" s="17"/>
      <c r="I86" s="26"/>
      <c r="J86" s="26"/>
      <c r="K86" s="18"/>
      <c r="L86" s="18"/>
      <c r="M86" s="18"/>
      <c r="N86" s="18"/>
      <c r="O86" s="19"/>
      <c r="P86" s="20"/>
      <c r="Q86" s="18"/>
      <c r="R86" s="21"/>
      <c r="S86" s="21"/>
      <c r="T86" s="21"/>
      <c r="U86" s="21"/>
      <c r="V86" s="21"/>
      <c r="W86" s="21"/>
      <c r="X86" s="21"/>
      <c r="Y86" s="19"/>
      <c r="Z86" s="13"/>
      <c r="AA86" s="13"/>
      <c r="AB86" s="13"/>
      <c r="AC86" s="13"/>
      <c r="AD86" s="13"/>
    </row>
    <row r="87" spans="2:30" s="14" customFormat="1" x14ac:dyDescent="0.2">
      <c r="B87" s="9"/>
      <c r="C87" s="24"/>
      <c r="D87" s="25"/>
      <c r="E87" s="16"/>
      <c r="F87" s="17"/>
      <c r="G87" s="17"/>
      <c r="H87" s="17"/>
      <c r="I87" s="26"/>
      <c r="J87" s="26"/>
      <c r="K87" s="18"/>
      <c r="L87" s="18"/>
      <c r="M87" s="18"/>
      <c r="N87" s="18"/>
      <c r="O87" s="19"/>
      <c r="P87" s="20"/>
      <c r="Q87" s="18"/>
      <c r="R87" s="21"/>
      <c r="S87" s="21"/>
      <c r="T87" s="21"/>
      <c r="U87" s="21"/>
      <c r="V87" s="21"/>
      <c r="W87" s="21"/>
      <c r="X87" s="21"/>
      <c r="Y87" s="19"/>
      <c r="Z87" s="13"/>
      <c r="AA87" s="13"/>
      <c r="AB87" s="13"/>
      <c r="AC87" s="13"/>
      <c r="AD87" s="13"/>
    </row>
    <row r="88" spans="2:30" s="14" customFormat="1" x14ac:dyDescent="0.2">
      <c r="B88" s="9"/>
      <c r="C88" s="24"/>
      <c r="D88" s="25"/>
      <c r="E88" s="16"/>
      <c r="F88" s="17"/>
      <c r="G88" s="17"/>
      <c r="H88" s="17"/>
      <c r="I88" s="26"/>
      <c r="J88" s="26"/>
      <c r="K88" s="18"/>
      <c r="L88" s="18"/>
      <c r="M88" s="18"/>
      <c r="N88" s="18"/>
      <c r="O88" s="19"/>
      <c r="P88" s="20"/>
      <c r="Q88" s="18"/>
      <c r="R88" s="21"/>
      <c r="S88" s="21"/>
      <c r="T88" s="21"/>
      <c r="U88" s="21"/>
      <c r="V88" s="21"/>
      <c r="W88" s="21"/>
      <c r="X88" s="21"/>
      <c r="Y88" s="19"/>
      <c r="Z88" s="13"/>
      <c r="AA88" s="13"/>
      <c r="AB88" s="13"/>
      <c r="AC88" s="13"/>
      <c r="AD88" s="13"/>
    </row>
    <row r="89" spans="2:30" s="14" customFormat="1" x14ac:dyDescent="0.2">
      <c r="B89" s="9"/>
      <c r="C89" s="24"/>
      <c r="D89" s="25"/>
      <c r="E89" s="16"/>
      <c r="F89" s="17"/>
      <c r="G89" s="17"/>
      <c r="H89" s="17"/>
      <c r="I89" s="26"/>
      <c r="J89" s="26"/>
      <c r="K89" s="18"/>
      <c r="L89" s="18"/>
      <c r="M89" s="18"/>
      <c r="N89" s="18"/>
      <c r="O89" s="19"/>
      <c r="P89" s="20"/>
      <c r="Q89" s="18"/>
      <c r="R89" s="21"/>
      <c r="S89" s="21"/>
      <c r="T89" s="21"/>
      <c r="U89" s="21"/>
      <c r="V89" s="21"/>
      <c r="W89" s="21"/>
      <c r="X89" s="21"/>
      <c r="Y89" s="19"/>
      <c r="Z89" s="13"/>
      <c r="AA89" s="13"/>
      <c r="AB89" s="13"/>
      <c r="AC89" s="13"/>
      <c r="AD89" s="13"/>
    </row>
    <row r="90" spans="2:30" s="14" customFormat="1" x14ac:dyDescent="0.2">
      <c r="B90" s="9"/>
      <c r="C90" s="24"/>
      <c r="D90" s="13"/>
      <c r="E90" s="16"/>
      <c r="F90" s="17"/>
      <c r="G90" s="17"/>
      <c r="H90" s="17"/>
      <c r="I90" s="13"/>
      <c r="J90" s="13"/>
      <c r="K90" s="13"/>
      <c r="L90" s="13"/>
      <c r="M90" s="18"/>
      <c r="N90" s="18"/>
      <c r="O90" s="19"/>
      <c r="P90" s="20"/>
      <c r="Q90" s="18"/>
      <c r="R90" s="21"/>
      <c r="S90" s="21"/>
      <c r="T90" s="21"/>
      <c r="U90" s="21"/>
      <c r="V90" s="21"/>
      <c r="W90" s="21"/>
      <c r="X90" s="21"/>
      <c r="Y90" s="19"/>
      <c r="Z90" s="13"/>
      <c r="AA90" s="13"/>
      <c r="AB90" s="13"/>
      <c r="AC90" s="13"/>
      <c r="AD90" s="13"/>
    </row>
    <row r="91" spans="2:30" s="14" customFormat="1" x14ac:dyDescent="0.2">
      <c r="B91" s="9"/>
      <c r="C91" s="24"/>
      <c r="D91" s="23"/>
      <c r="E91" s="16"/>
      <c r="F91" s="17"/>
      <c r="G91" s="17"/>
      <c r="H91" s="17"/>
      <c r="I91" s="24"/>
      <c r="J91" s="24"/>
      <c r="K91" s="24"/>
      <c r="L91" s="24"/>
      <c r="M91" s="18"/>
      <c r="N91" s="18"/>
      <c r="O91" s="19"/>
      <c r="P91" s="20"/>
      <c r="Q91" s="18"/>
      <c r="R91" s="21"/>
      <c r="S91" s="21"/>
      <c r="T91" s="21"/>
      <c r="U91" s="21"/>
      <c r="V91" s="21"/>
      <c r="W91" s="21"/>
      <c r="X91" s="21"/>
      <c r="Y91" s="19"/>
      <c r="Z91" s="13"/>
      <c r="AA91" s="13"/>
      <c r="AB91" s="13"/>
      <c r="AC91" s="13"/>
      <c r="AD91" s="13"/>
    </row>
    <row r="92" spans="2:30" s="14" customFormat="1" x14ac:dyDescent="0.2">
      <c r="B92" s="9"/>
      <c r="C92" s="24"/>
      <c r="D92" s="25"/>
      <c r="E92" s="16"/>
      <c r="F92" s="17"/>
      <c r="G92" s="17"/>
      <c r="H92" s="17"/>
      <c r="I92" s="26"/>
      <c r="J92" s="26"/>
      <c r="K92" s="18"/>
      <c r="L92" s="18"/>
      <c r="M92" s="18"/>
      <c r="N92" s="18"/>
      <c r="O92" s="19"/>
      <c r="P92" s="20"/>
      <c r="Q92" s="18"/>
      <c r="R92" s="21"/>
      <c r="S92" s="21"/>
      <c r="T92" s="21"/>
      <c r="U92" s="21"/>
      <c r="V92" s="21"/>
      <c r="W92" s="21"/>
      <c r="X92" s="21"/>
      <c r="Y92" s="19"/>
      <c r="Z92" s="13"/>
      <c r="AA92" s="13"/>
      <c r="AB92" s="13"/>
      <c r="AC92" s="13"/>
      <c r="AD92" s="13"/>
    </row>
    <row r="93" spans="2:30" s="14" customFormat="1" x14ac:dyDescent="0.2">
      <c r="B93" s="9"/>
      <c r="C93" s="24"/>
      <c r="D93" s="25"/>
      <c r="E93" s="16"/>
      <c r="F93" s="17"/>
      <c r="G93" s="17"/>
      <c r="H93" s="17"/>
      <c r="I93" s="26"/>
      <c r="J93" s="26"/>
      <c r="K93" s="18"/>
      <c r="L93" s="18"/>
      <c r="M93" s="18"/>
      <c r="N93" s="18"/>
      <c r="O93" s="19"/>
      <c r="P93" s="20"/>
      <c r="Q93" s="18"/>
      <c r="R93" s="21"/>
      <c r="S93" s="21"/>
      <c r="T93" s="21"/>
      <c r="U93" s="21"/>
      <c r="V93" s="21"/>
      <c r="W93" s="21"/>
      <c r="X93" s="21"/>
      <c r="Y93" s="19"/>
      <c r="Z93" s="13"/>
      <c r="AA93" s="13"/>
      <c r="AB93" s="13"/>
      <c r="AC93" s="13"/>
      <c r="AD93" s="13"/>
    </row>
    <row r="94" spans="2:30" s="14" customFormat="1" x14ac:dyDescent="0.2">
      <c r="B94" s="9"/>
      <c r="C94" s="24"/>
      <c r="D94" s="25"/>
      <c r="E94" s="16"/>
      <c r="F94" s="17"/>
      <c r="G94" s="17"/>
      <c r="H94" s="17"/>
      <c r="I94" s="26"/>
      <c r="J94" s="26"/>
      <c r="K94" s="18"/>
      <c r="L94" s="18"/>
      <c r="M94" s="18"/>
      <c r="N94" s="18"/>
      <c r="O94" s="19"/>
      <c r="P94" s="20"/>
      <c r="Q94" s="18"/>
      <c r="R94" s="21"/>
      <c r="S94" s="21"/>
      <c r="T94" s="21"/>
      <c r="U94" s="21"/>
      <c r="V94" s="21"/>
      <c r="W94" s="21"/>
      <c r="X94" s="21"/>
      <c r="Y94" s="19"/>
      <c r="Z94" s="13"/>
      <c r="AA94" s="13"/>
      <c r="AB94" s="13"/>
      <c r="AC94" s="13"/>
      <c r="AD94" s="13"/>
    </row>
    <row r="95" spans="2:30" s="14" customFormat="1" x14ac:dyDescent="0.2">
      <c r="B95" s="9"/>
      <c r="C95" s="24"/>
      <c r="D95" s="25"/>
      <c r="E95" s="16"/>
      <c r="F95" s="17"/>
      <c r="G95" s="17"/>
      <c r="H95" s="17"/>
      <c r="I95" s="26"/>
      <c r="J95" s="26"/>
      <c r="K95" s="18"/>
      <c r="L95" s="18"/>
      <c r="M95" s="18"/>
      <c r="N95" s="18"/>
      <c r="O95" s="19"/>
      <c r="P95" s="20"/>
      <c r="Q95" s="18"/>
      <c r="R95" s="21"/>
      <c r="S95" s="21"/>
      <c r="T95" s="21"/>
      <c r="U95" s="21"/>
      <c r="V95" s="21"/>
      <c r="W95" s="21"/>
      <c r="X95" s="21"/>
      <c r="Y95" s="19"/>
      <c r="Z95" s="13"/>
      <c r="AA95" s="13"/>
      <c r="AB95" s="13"/>
      <c r="AC95" s="13"/>
      <c r="AD95" s="13"/>
    </row>
    <row r="96" spans="2:30" s="14" customFormat="1" x14ac:dyDescent="0.2">
      <c r="B96" s="9"/>
      <c r="C96" s="24"/>
      <c r="D96" s="23"/>
      <c r="E96" s="16"/>
      <c r="F96" s="17"/>
      <c r="G96" s="17"/>
      <c r="H96" s="17"/>
      <c r="I96" s="24"/>
      <c r="J96" s="24"/>
      <c r="K96" s="24"/>
      <c r="L96" s="24"/>
      <c r="M96" s="18"/>
      <c r="N96" s="18"/>
      <c r="O96" s="19"/>
      <c r="P96" s="20"/>
      <c r="Q96" s="18"/>
      <c r="R96" s="21"/>
      <c r="S96" s="21"/>
      <c r="T96" s="21"/>
      <c r="U96" s="21"/>
      <c r="V96" s="21"/>
      <c r="W96" s="21"/>
      <c r="X96" s="21"/>
      <c r="Y96" s="19"/>
      <c r="Z96" s="13"/>
      <c r="AA96" s="13"/>
      <c r="AB96" s="13"/>
      <c r="AC96" s="13"/>
      <c r="AD96" s="13"/>
    </row>
    <row r="97" spans="2:30" s="14" customFormat="1" x14ac:dyDescent="0.2">
      <c r="B97" s="9"/>
      <c r="C97" s="24"/>
      <c r="D97" s="25"/>
      <c r="E97" s="16"/>
      <c r="F97" s="17"/>
      <c r="G97" s="17"/>
      <c r="H97" s="17"/>
      <c r="I97" s="26"/>
      <c r="J97" s="26"/>
      <c r="K97" s="18"/>
      <c r="L97" s="18"/>
      <c r="M97" s="18"/>
      <c r="N97" s="18"/>
      <c r="O97" s="19"/>
      <c r="P97" s="20"/>
      <c r="Q97" s="18"/>
      <c r="R97" s="21"/>
      <c r="S97" s="21"/>
      <c r="T97" s="21"/>
      <c r="U97" s="21"/>
      <c r="V97" s="21"/>
      <c r="W97" s="21"/>
      <c r="X97" s="21"/>
      <c r="Y97" s="19"/>
      <c r="Z97" s="13"/>
      <c r="AA97" s="13"/>
      <c r="AB97" s="13"/>
      <c r="AC97" s="13"/>
      <c r="AD97" s="13"/>
    </row>
    <row r="98" spans="2:30" s="14" customFormat="1" x14ac:dyDescent="0.2">
      <c r="B98" s="9"/>
      <c r="C98" s="24"/>
      <c r="D98" s="25"/>
      <c r="E98" s="16"/>
      <c r="F98" s="17"/>
      <c r="G98" s="17"/>
      <c r="H98" s="17"/>
      <c r="I98" s="26"/>
      <c r="J98" s="26"/>
      <c r="K98" s="18"/>
      <c r="L98" s="18"/>
      <c r="M98" s="18"/>
      <c r="N98" s="18"/>
      <c r="O98" s="19"/>
      <c r="P98" s="20"/>
      <c r="Q98" s="18"/>
      <c r="R98" s="21"/>
      <c r="S98" s="21"/>
      <c r="T98" s="21"/>
      <c r="U98" s="21"/>
      <c r="V98" s="21"/>
      <c r="W98" s="21"/>
      <c r="X98" s="21"/>
      <c r="Y98" s="19"/>
      <c r="Z98" s="13"/>
      <c r="AA98" s="13"/>
      <c r="AB98" s="13"/>
      <c r="AC98" s="13"/>
      <c r="AD98" s="13"/>
    </row>
    <row r="99" spans="2:30" s="14" customFormat="1" x14ac:dyDescent="0.2">
      <c r="B99" s="9"/>
      <c r="C99" s="24"/>
      <c r="D99" s="25"/>
      <c r="E99" s="16"/>
      <c r="F99" s="17"/>
      <c r="G99" s="17"/>
      <c r="H99" s="17"/>
      <c r="I99" s="26"/>
      <c r="J99" s="26"/>
      <c r="K99" s="18"/>
      <c r="L99" s="18"/>
      <c r="M99" s="18"/>
      <c r="N99" s="18"/>
      <c r="O99" s="19"/>
      <c r="P99" s="20"/>
      <c r="Q99" s="18"/>
      <c r="R99" s="21"/>
      <c r="S99" s="21"/>
      <c r="T99" s="21"/>
      <c r="U99" s="21"/>
      <c r="V99" s="21"/>
      <c r="W99" s="21"/>
      <c r="X99" s="21"/>
      <c r="Y99" s="19"/>
      <c r="Z99" s="13"/>
      <c r="AA99" s="13"/>
      <c r="AB99" s="13"/>
      <c r="AC99" s="13"/>
      <c r="AD99" s="13"/>
    </row>
    <row r="100" spans="2:30" s="14" customFormat="1" x14ac:dyDescent="0.2">
      <c r="B100" s="9"/>
      <c r="C100" s="24"/>
      <c r="D100" s="25"/>
      <c r="E100" s="16"/>
      <c r="F100" s="17"/>
      <c r="G100" s="17"/>
      <c r="H100" s="17"/>
      <c r="I100" s="26"/>
      <c r="J100" s="26"/>
      <c r="K100" s="18"/>
      <c r="L100" s="18"/>
      <c r="M100" s="18"/>
      <c r="N100" s="18"/>
      <c r="O100" s="19"/>
      <c r="P100" s="20"/>
      <c r="Q100" s="18"/>
      <c r="R100" s="21"/>
      <c r="S100" s="21"/>
      <c r="T100" s="21"/>
      <c r="U100" s="21"/>
      <c r="V100" s="21"/>
      <c r="W100" s="21"/>
      <c r="X100" s="21"/>
      <c r="Y100" s="19"/>
      <c r="Z100" s="13"/>
      <c r="AA100" s="13"/>
      <c r="AB100" s="13"/>
      <c r="AC100" s="13"/>
      <c r="AD100" s="13"/>
    </row>
    <row r="101" spans="2:30" s="14" customFormat="1" x14ac:dyDescent="0.2">
      <c r="B101" s="9"/>
      <c r="C101" s="24"/>
      <c r="D101" s="25"/>
      <c r="E101" s="16"/>
      <c r="F101" s="17"/>
      <c r="G101" s="17"/>
      <c r="H101" s="17"/>
      <c r="I101" s="26"/>
      <c r="J101" s="26"/>
      <c r="K101" s="18"/>
      <c r="L101" s="18"/>
      <c r="M101" s="18"/>
      <c r="N101" s="18"/>
      <c r="O101" s="19"/>
      <c r="P101" s="20"/>
      <c r="Q101" s="18"/>
      <c r="R101" s="21"/>
      <c r="S101" s="21"/>
      <c r="T101" s="21"/>
      <c r="U101" s="21"/>
      <c r="V101" s="21"/>
      <c r="W101" s="21"/>
      <c r="X101" s="21"/>
      <c r="Y101" s="19"/>
      <c r="Z101" s="13"/>
      <c r="AA101" s="13"/>
      <c r="AB101" s="13"/>
      <c r="AC101" s="13"/>
      <c r="AD101" s="13"/>
    </row>
    <row r="102" spans="2:30" s="14" customFormat="1" x14ac:dyDescent="0.2">
      <c r="B102" s="9"/>
      <c r="C102" s="24"/>
      <c r="D102" s="25"/>
      <c r="E102" s="16"/>
      <c r="F102" s="17"/>
      <c r="G102" s="17"/>
      <c r="H102" s="17"/>
      <c r="I102" s="26"/>
      <c r="J102" s="26"/>
      <c r="K102" s="18"/>
      <c r="L102" s="18"/>
      <c r="M102" s="18"/>
      <c r="N102" s="18"/>
      <c r="O102" s="19"/>
      <c r="P102" s="20"/>
      <c r="Q102" s="18"/>
      <c r="R102" s="21"/>
      <c r="S102" s="21"/>
      <c r="T102" s="21"/>
      <c r="U102" s="21"/>
      <c r="V102" s="21"/>
      <c r="W102" s="21"/>
      <c r="X102" s="21"/>
      <c r="Y102" s="19"/>
      <c r="Z102" s="13"/>
      <c r="AA102" s="13"/>
      <c r="AB102" s="13"/>
      <c r="AC102" s="13"/>
      <c r="AD102" s="13"/>
    </row>
    <row r="103" spans="2:30" s="14" customFormat="1" x14ac:dyDescent="0.2">
      <c r="B103" s="9"/>
      <c r="C103" s="24"/>
      <c r="D103" s="25"/>
      <c r="E103" s="16"/>
      <c r="F103" s="17"/>
      <c r="G103" s="17"/>
      <c r="H103" s="17"/>
      <c r="I103" s="26"/>
      <c r="J103" s="26"/>
      <c r="K103" s="18"/>
      <c r="L103" s="18"/>
      <c r="M103" s="18"/>
      <c r="N103" s="18"/>
      <c r="O103" s="19"/>
      <c r="P103" s="20"/>
      <c r="Q103" s="18"/>
      <c r="R103" s="21"/>
      <c r="S103" s="21"/>
      <c r="T103" s="21"/>
      <c r="U103" s="21"/>
      <c r="V103" s="21"/>
      <c r="W103" s="21"/>
      <c r="X103" s="21"/>
      <c r="Y103" s="19"/>
      <c r="Z103" s="13"/>
      <c r="AA103" s="13"/>
      <c r="AB103" s="13"/>
      <c r="AC103" s="13"/>
      <c r="AD103" s="13"/>
    </row>
    <row r="104" spans="2:30" s="14" customFormat="1" x14ac:dyDescent="0.2">
      <c r="B104" s="9"/>
      <c r="C104" s="24"/>
      <c r="D104" s="25"/>
      <c r="E104" s="16"/>
      <c r="F104" s="17"/>
      <c r="G104" s="17"/>
      <c r="H104" s="17"/>
      <c r="I104" s="26"/>
      <c r="J104" s="26"/>
      <c r="K104" s="18"/>
      <c r="L104" s="18"/>
      <c r="M104" s="18"/>
      <c r="N104" s="18"/>
      <c r="O104" s="19"/>
      <c r="P104" s="20"/>
      <c r="Q104" s="18"/>
      <c r="R104" s="21"/>
      <c r="S104" s="21"/>
      <c r="T104" s="21"/>
      <c r="U104" s="21"/>
      <c r="V104" s="21"/>
      <c r="W104" s="21"/>
      <c r="X104" s="21"/>
      <c r="Y104" s="19"/>
      <c r="Z104" s="13"/>
      <c r="AA104" s="13"/>
      <c r="AB104" s="13"/>
      <c r="AC104" s="13"/>
      <c r="AD104" s="13"/>
    </row>
    <row r="105" spans="2:30" s="14" customFormat="1" x14ac:dyDescent="0.2">
      <c r="B105" s="9"/>
      <c r="C105" s="24"/>
      <c r="D105" s="25"/>
      <c r="E105" s="16"/>
      <c r="F105" s="17"/>
      <c r="G105" s="17"/>
      <c r="H105" s="17"/>
      <c r="I105" s="26"/>
      <c r="J105" s="26"/>
      <c r="K105" s="18"/>
      <c r="L105" s="18"/>
      <c r="M105" s="18"/>
      <c r="N105" s="18"/>
      <c r="O105" s="19"/>
      <c r="P105" s="20"/>
      <c r="Q105" s="18"/>
      <c r="R105" s="21"/>
      <c r="S105" s="21"/>
      <c r="T105" s="21"/>
      <c r="U105" s="21"/>
      <c r="V105" s="21"/>
      <c r="W105" s="21"/>
      <c r="X105" s="21"/>
      <c r="Y105" s="19"/>
      <c r="Z105" s="13"/>
      <c r="AA105" s="13"/>
      <c r="AB105" s="13"/>
      <c r="AC105" s="13"/>
      <c r="AD105" s="13"/>
    </row>
    <row r="106" spans="2:30" s="14" customFormat="1" x14ac:dyDescent="0.2">
      <c r="B106" s="9"/>
      <c r="C106" s="24"/>
      <c r="D106" s="25"/>
      <c r="E106" s="16"/>
      <c r="F106" s="17"/>
      <c r="G106" s="17"/>
      <c r="H106" s="17"/>
      <c r="I106" s="26"/>
      <c r="J106" s="26"/>
      <c r="K106" s="18"/>
      <c r="L106" s="18"/>
      <c r="M106" s="18"/>
      <c r="N106" s="18"/>
      <c r="O106" s="19"/>
      <c r="P106" s="20"/>
      <c r="Q106" s="18"/>
      <c r="R106" s="21"/>
      <c r="S106" s="21"/>
      <c r="T106" s="21"/>
      <c r="U106" s="21"/>
      <c r="V106" s="21"/>
      <c r="W106" s="21"/>
      <c r="X106" s="21"/>
      <c r="Y106" s="19"/>
      <c r="Z106" s="13"/>
      <c r="AA106" s="13"/>
      <c r="AB106" s="13"/>
      <c r="AC106" s="13"/>
      <c r="AD106" s="13"/>
    </row>
    <row r="107" spans="2:30" s="14" customFormat="1" x14ac:dyDescent="0.2">
      <c r="B107" s="9"/>
      <c r="C107" s="24"/>
      <c r="D107" s="25"/>
      <c r="E107" s="16"/>
      <c r="F107" s="17"/>
      <c r="G107" s="17"/>
      <c r="H107" s="17"/>
      <c r="I107" s="26"/>
      <c r="J107" s="26"/>
      <c r="K107" s="18"/>
      <c r="L107" s="18"/>
      <c r="M107" s="18"/>
      <c r="N107" s="18"/>
      <c r="O107" s="19"/>
      <c r="P107" s="20"/>
      <c r="Q107" s="18"/>
      <c r="R107" s="21"/>
      <c r="S107" s="21"/>
      <c r="T107" s="21"/>
      <c r="U107" s="21"/>
      <c r="V107" s="21"/>
      <c r="W107" s="21"/>
      <c r="X107" s="21"/>
      <c r="Y107" s="19"/>
      <c r="Z107" s="13"/>
      <c r="AA107" s="13"/>
      <c r="AB107" s="13"/>
      <c r="AC107" s="13"/>
      <c r="AD107" s="13"/>
    </row>
    <row r="108" spans="2:30" s="14" customFormat="1" x14ac:dyDescent="0.2">
      <c r="B108" s="9"/>
      <c r="C108" s="24"/>
      <c r="D108" s="25"/>
      <c r="E108" s="16"/>
      <c r="F108" s="17"/>
      <c r="G108" s="17"/>
      <c r="H108" s="17"/>
      <c r="I108" s="26"/>
      <c r="J108" s="26"/>
      <c r="K108" s="18"/>
      <c r="L108" s="18"/>
      <c r="M108" s="18"/>
      <c r="N108" s="18"/>
      <c r="O108" s="19"/>
      <c r="P108" s="20"/>
      <c r="Q108" s="18"/>
      <c r="R108" s="21"/>
      <c r="S108" s="21"/>
      <c r="T108" s="21"/>
      <c r="U108" s="21"/>
      <c r="V108" s="21"/>
      <c r="W108" s="21"/>
      <c r="X108" s="21"/>
      <c r="Y108" s="19"/>
      <c r="Z108" s="13"/>
      <c r="AA108" s="13"/>
      <c r="AB108" s="13"/>
      <c r="AC108" s="13"/>
      <c r="AD108" s="13"/>
    </row>
    <row r="109" spans="2:30" s="14" customFormat="1" x14ac:dyDescent="0.2">
      <c r="B109" s="9"/>
      <c r="C109" s="24"/>
      <c r="D109" s="25"/>
      <c r="E109" s="16"/>
      <c r="F109" s="17"/>
      <c r="G109" s="17"/>
      <c r="H109" s="17"/>
      <c r="I109" s="26"/>
      <c r="J109" s="26"/>
      <c r="K109" s="18"/>
      <c r="L109" s="18"/>
      <c r="M109" s="18"/>
      <c r="N109" s="18"/>
      <c r="O109" s="19"/>
      <c r="P109" s="20"/>
      <c r="Q109" s="18"/>
      <c r="R109" s="21"/>
      <c r="S109" s="21"/>
      <c r="T109" s="21"/>
      <c r="U109" s="21"/>
      <c r="V109" s="21"/>
      <c r="W109" s="21"/>
      <c r="X109" s="21"/>
      <c r="Y109" s="19"/>
      <c r="Z109" s="13"/>
      <c r="AA109" s="13"/>
      <c r="AB109" s="13"/>
      <c r="AC109" s="13"/>
      <c r="AD109" s="13"/>
    </row>
    <row r="110" spans="2:30" s="14" customFormat="1" x14ac:dyDescent="0.2">
      <c r="B110" s="9"/>
      <c r="C110" s="24"/>
      <c r="D110" s="25"/>
      <c r="E110" s="16"/>
      <c r="F110" s="17"/>
      <c r="G110" s="17"/>
      <c r="H110" s="17"/>
      <c r="I110" s="26"/>
      <c r="J110" s="26"/>
      <c r="K110" s="18"/>
      <c r="L110" s="18"/>
      <c r="M110" s="18"/>
      <c r="N110" s="18"/>
      <c r="O110" s="19"/>
      <c r="P110" s="20"/>
      <c r="Q110" s="18"/>
      <c r="R110" s="21"/>
      <c r="S110" s="21"/>
      <c r="T110" s="21"/>
      <c r="U110" s="21"/>
      <c r="V110" s="21"/>
      <c r="W110" s="21"/>
      <c r="X110" s="21"/>
      <c r="Y110" s="19"/>
      <c r="Z110" s="13"/>
      <c r="AA110" s="13"/>
      <c r="AB110" s="13"/>
      <c r="AC110" s="13"/>
      <c r="AD110" s="13"/>
    </row>
    <row r="111" spans="2:30" s="14" customFormat="1" x14ac:dyDescent="0.2">
      <c r="B111" s="9"/>
      <c r="C111" s="24"/>
      <c r="D111" s="25"/>
      <c r="E111" s="16"/>
      <c r="F111" s="17"/>
      <c r="G111" s="17"/>
      <c r="H111" s="17"/>
      <c r="I111" s="26"/>
      <c r="J111" s="26"/>
      <c r="K111" s="18"/>
      <c r="L111" s="18"/>
      <c r="M111" s="18"/>
      <c r="N111" s="18"/>
      <c r="O111" s="19"/>
      <c r="P111" s="20"/>
      <c r="Q111" s="18"/>
      <c r="R111" s="21"/>
      <c r="S111" s="21"/>
      <c r="T111" s="21"/>
      <c r="U111" s="21"/>
      <c r="V111" s="21"/>
      <c r="W111" s="21"/>
      <c r="X111" s="21"/>
      <c r="Y111" s="19"/>
      <c r="Z111" s="13"/>
      <c r="AA111" s="13"/>
      <c r="AB111" s="13"/>
      <c r="AC111" s="13"/>
      <c r="AD111" s="13"/>
    </row>
    <row r="112" spans="2:30" s="14" customFormat="1" x14ac:dyDescent="0.2">
      <c r="B112" s="9"/>
      <c r="C112" s="24"/>
      <c r="D112" s="25"/>
      <c r="E112" s="16"/>
      <c r="F112" s="17"/>
      <c r="G112" s="17"/>
      <c r="H112" s="17"/>
      <c r="I112" s="26"/>
      <c r="J112" s="26"/>
      <c r="K112" s="18"/>
      <c r="L112" s="18"/>
      <c r="M112" s="18"/>
      <c r="N112" s="18"/>
      <c r="O112" s="19"/>
      <c r="P112" s="20"/>
      <c r="Q112" s="18"/>
      <c r="R112" s="21"/>
      <c r="S112" s="21"/>
      <c r="T112" s="21"/>
      <c r="U112" s="21"/>
      <c r="V112" s="21"/>
      <c r="W112" s="21"/>
      <c r="X112" s="21"/>
      <c r="Y112" s="19"/>
      <c r="Z112" s="13"/>
      <c r="AA112" s="13"/>
      <c r="AB112" s="13"/>
      <c r="AC112" s="13"/>
      <c r="AD112" s="13"/>
    </row>
    <row r="113" spans="2:30" s="14" customFormat="1" x14ac:dyDescent="0.2">
      <c r="B113" s="9"/>
      <c r="C113" s="24"/>
      <c r="D113" s="25"/>
      <c r="E113" s="16"/>
      <c r="F113" s="17"/>
      <c r="G113" s="17"/>
      <c r="H113" s="17"/>
      <c r="I113" s="13"/>
      <c r="J113" s="13"/>
      <c r="K113" s="13"/>
      <c r="L113" s="13"/>
      <c r="M113" s="18"/>
      <c r="N113" s="18"/>
      <c r="O113" s="19"/>
      <c r="P113" s="20"/>
      <c r="Q113" s="18"/>
      <c r="R113" s="21"/>
      <c r="S113" s="21"/>
      <c r="T113" s="21"/>
      <c r="U113" s="21"/>
      <c r="V113" s="21"/>
      <c r="W113" s="21"/>
      <c r="X113" s="21"/>
      <c r="Y113" s="19"/>
      <c r="Z113" s="13"/>
      <c r="AA113" s="13"/>
      <c r="AB113" s="13"/>
      <c r="AC113" s="13"/>
      <c r="AD113" s="13"/>
    </row>
    <row r="114" spans="2:30" s="14" customFormat="1" x14ac:dyDescent="0.2">
      <c r="B114" s="9"/>
      <c r="C114" s="24"/>
      <c r="D114" s="13"/>
      <c r="E114" s="16"/>
      <c r="F114" s="17"/>
      <c r="G114" s="17"/>
      <c r="H114" s="17"/>
      <c r="I114" s="13"/>
      <c r="J114" s="13"/>
      <c r="K114" s="13"/>
      <c r="L114" s="13"/>
      <c r="M114" s="18"/>
      <c r="N114" s="18"/>
      <c r="O114" s="19"/>
      <c r="P114" s="20"/>
      <c r="Q114" s="18"/>
      <c r="R114" s="21"/>
      <c r="S114" s="21"/>
      <c r="T114" s="21"/>
      <c r="U114" s="21"/>
      <c r="V114" s="21"/>
      <c r="W114" s="21"/>
      <c r="X114" s="21"/>
      <c r="Y114" s="19"/>
      <c r="Z114" s="13"/>
      <c r="AA114" s="13"/>
      <c r="AB114" s="13"/>
      <c r="AC114" s="13"/>
      <c r="AD114" s="13"/>
    </row>
    <row r="115" spans="2:30" s="14" customFormat="1" x14ac:dyDescent="0.2">
      <c r="B115" s="9"/>
      <c r="C115" s="24"/>
      <c r="D115" s="23"/>
      <c r="E115" s="16"/>
      <c r="F115" s="17"/>
      <c r="G115" s="17"/>
      <c r="H115" s="17"/>
      <c r="I115" s="24"/>
      <c r="J115" s="24"/>
      <c r="K115" s="24"/>
      <c r="L115" s="24"/>
      <c r="M115" s="18"/>
      <c r="N115" s="18"/>
      <c r="O115" s="19"/>
      <c r="P115" s="20"/>
      <c r="Q115" s="18"/>
      <c r="R115" s="21"/>
      <c r="S115" s="21"/>
      <c r="T115" s="21"/>
      <c r="U115" s="21"/>
      <c r="V115" s="21"/>
      <c r="W115" s="21"/>
      <c r="X115" s="21"/>
      <c r="Y115" s="19"/>
      <c r="Z115" s="23"/>
      <c r="AA115" s="24"/>
      <c r="AB115" s="24"/>
      <c r="AC115" s="24"/>
      <c r="AD115" s="24"/>
    </row>
    <row r="116" spans="2:30" s="14" customFormat="1" x14ac:dyDescent="0.2">
      <c r="B116" s="9"/>
      <c r="C116" s="24"/>
      <c r="D116" s="25"/>
      <c r="E116" s="16"/>
      <c r="F116" s="17"/>
      <c r="G116" s="17"/>
      <c r="H116" s="17"/>
      <c r="I116" s="26"/>
      <c r="J116" s="26"/>
      <c r="K116" s="18"/>
      <c r="L116" s="18"/>
      <c r="M116" s="18"/>
      <c r="N116" s="18"/>
      <c r="O116" s="19"/>
      <c r="P116" s="20"/>
      <c r="Q116" s="18"/>
      <c r="R116" s="21"/>
      <c r="S116" s="21"/>
      <c r="T116" s="21"/>
      <c r="U116" s="21"/>
      <c r="V116" s="21"/>
      <c r="W116" s="21"/>
      <c r="X116" s="21"/>
      <c r="Y116" s="19"/>
      <c r="Z116" s="25"/>
      <c r="AA116" s="16"/>
      <c r="AB116" s="17"/>
      <c r="AC116" s="17"/>
      <c r="AD116" s="24"/>
    </row>
    <row r="117" spans="2:30" s="14" customFormat="1" x14ac:dyDescent="0.2">
      <c r="B117" s="9"/>
      <c r="C117" s="24"/>
      <c r="D117" s="25"/>
      <c r="E117" s="16"/>
      <c r="F117" s="17"/>
      <c r="G117" s="17"/>
      <c r="H117" s="17"/>
      <c r="I117" s="26"/>
      <c r="J117" s="26"/>
      <c r="K117" s="18"/>
      <c r="L117" s="18"/>
      <c r="M117" s="18"/>
      <c r="N117" s="18"/>
      <c r="O117" s="19"/>
      <c r="P117" s="20"/>
      <c r="Q117" s="18"/>
      <c r="R117" s="21"/>
      <c r="S117" s="21"/>
      <c r="T117" s="21"/>
      <c r="U117" s="21"/>
      <c r="V117" s="21"/>
      <c r="W117" s="21"/>
      <c r="X117" s="21"/>
      <c r="Y117" s="19"/>
      <c r="Z117" s="25"/>
      <c r="AA117" s="16"/>
      <c r="AB117" s="17"/>
      <c r="AC117" s="19"/>
      <c r="AD117" s="26"/>
    </row>
    <row r="118" spans="2:30" s="14" customFormat="1" x14ac:dyDescent="0.2">
      <c r="B118" s="9"/>
      <c r="C118" s="24"/>
      <c r="D118" s="25"/>
      <c r="E118" s="16"/>
      <c r="F118" s="17"/>
      <c r="G118" s="17"/>
      <c r="H118" s="17"/>
      <c r="I118" s="26"/>
      <c r="J118" s="26"/>
      <c r="K118" s="18"/>
      <c r="L118" s="18"/>
      <c r="M118" s="18"/>
      <c r="N118" s="18"/>
      <c r="O118" s="19"/>
      <c r="P118" s="20"/>
      <c r="Q118" s="18"/>
      <c r="R118" s="21"/>
      <c r="S118" s="21"/>
      <c r="T118" s="21"/>
      <c r="U118" s="21"/>
      <c r="V118" s="21"/>
      <c r="W118" s="21"/>
      <c r="X118" s="21"/>
      <c r="Y118" s="19"/>
      <c r="Z118" s="25"/>
      <c r="AA118" s="16"/>
      <c r="AB118" s="17"/>
      <c r="AC118" s="19"/>
      <c r="AD118" s="26"/>
    </row>
    <row r="119" spans="2:30" s="14" customFormat="1" x14ac:dyDescent="0.2">
      <c r="B119" s="9"/>
      <c r="C119" s="24"/>
      <c r="D119" s="13"/>
      <c r="E119" s="16"/>
      <c r="F119" s="17"/>
      <c r="G119" s="17"/>
      <c r="H119" s="17"/>
      <c r="I119" s="13"/>
      <c r="J119" s="13"/>
      <c r="K119" s="13"/>
      <c r="L119" s="13"/>
      <c r="M119" s="18"/>
      <c r="N119" s="18"/>
      <c r="O119" s="19"/>
      <c r="P119" s="20"/>
      <c r="Q119" s="18"/>
      <c r="R119" s="21"/>
      <c r="S119" s="21"/>
      <c r="T119" s="21"/>
      <c r="U119" s="21"/>
      <c r="V119" s="21"/>
      <c r="W119" s="21"/>
      <c r="X119" s="21"/>
      <c r="Y119" s="19"/>
      <c r="Z119" s="13"/>
      <c r="AA119" s="13"/>
      <c r="AB119" s="13"/>
      <c r="AC119" s="13"/>
      <c r="AD119" s="13"/>
    </row>
    <row r="120" spans="2:30" s="14" customFormat="1" x14ac:dyDescent="0.2">
      <c r="B120" s="9"/>
      <c r="C120" s="24"/>
      <c r="D120" s="23"/>
      <c r="E120" s="16"/>
      <c r="F120" s="17"/>
      <c r="G120" s="17"/>
      <c r="H120" s="17"/>
      <c r="I120" s="24"/>
      <c r="J120" s="24"/>
      <c r="K120" s="24"/>
      <c r="L120" s="24"/>
      <c r="M120" s="18"/>
      <c r="N120" s="18"/>
      <c r="O120" s="19"/>
      <c r="P120" s="20"/>
      <c r="Q120" s="18"/>
      <c r="R120" s="21"/>
      <c r="S120" s="21"/>
      <c r="T120" s="21"/>
      <c r="U120" s="21"/>
      <c r="V120" s="21"/>
      <c r="W120" s="21"/>
      <c r="X120" s="21"/>
      <c r="Y120" s="19"/>
      <c r="Z120" s="13"/>
      <c r="AA120" s="13"/>
      <c r="AB120" s="13"/>
      <c r="AC120" s="13"/>
      <c r="AD120" s="13"/>
    </row>
    <row r="121" spans="2:30" s="14" customFormat="1" x14ac:dyDescent="0.2">
      <c r="B121" s="9"/>
      <c r="C121" s="24"/>
      <c r="D121" s="25"/>
      <c r="E121" s="16"/>
      <c r="F121" s="17"/>
      <c r="G121" s="17"/>
      <c r="H121" s="17"/>
      <c r="I121" s="26"/>
      <c r="J121" s="26"/>
      <c r="K121" s="18"/>
      <c r="L121" s="18"/>
      <c r="M121" s="18"/>
      <c r="N121" s="18"/>
      <c r="O121" s="19"/>
      <c r="P121" s="20"/>
      <c r="Q121" s="18"/>
      <c r="R121" s="21"/>
      <c r="S121" s="21"/>
      <c r="T121" s="21"/>
      <c r="U121" s="21"/>
      <c r="V121" s="21"/>
      <c r="W121" s="21"/>
      <c r="X121" s="21"/>
      <c r="Y121" s="19"/>
      <c r="Z121" s="13"/>
      <c r="AA121" s="13"/>
      <c r="AB121" s="13"/>
      <c r="AC121" s="13"/>
      <c r="AD121" s="13"/>
    </row>
    <row r="122" spans="2:30" s="14" customFormat="1" x14ac:dyDescent="0.2">
      <c r="B122" s="9"/>
      <c r="C122" s="24"/>
      <c r="D122" s="25"/>
      <c r="E122" s="16"/>
      <c r="F122" s="17"/>
      <c r="G122" s="17"/>
      <c r="H122" s="17"/>
      <c r="I122" s="26"/>
      <c r="J122" s="26"/>
      <c r="K122" s="18"/>
      <c r="L122" s="18"/>
      <c r="M122" s="18"/>
      <c r="N122" s="18"/>
      <c r="O122" s="19"/>
      <c r="P122" s="20"/>
      <c r="Q122" s="18"/>
      <c r="R122" s="21"/>
      <c r="S122" s="21"/>
      <c r="T122" s="21"/>
      <c r="U122" s="21"/>
      <c r="V122" s="21"/>
      <c r="W122" s="21"/>
      <c r="X122" s="21"/>
      <c r="Y122" s="19"/>
      <c r="Z122" s="13"/>
      <c r="AA122" s="13"/>
      <c r="AB122" s="13"/>
      <c r="AC122" s="13"/>
      <c r="AD122" s="13"/>
    </row>
    <row r="123" spans="2:30" s="14" customFormat="1" x14ac:dyDescent="0.2">
      <c r="B123" s="9"/>
      <c r="C123" s="24"/>
      <c r="D123" s="25"/>
      <c r="E123" s="16"/>
      <c r="F123" s="17"/>
      <c r="G123" s="17"/>
      <c r="H123" s="17"/>
      <c r="I123" s="26"/>
      <c r="J123" s="26"/>
      <c r="K123" s="18"/>
      <c r="L123" s="18"/>
      <c r="M123" s="18"/>
      <c r="N123" s="18"/>
      <c r="O123" s="19"/>
      <c r="P123" s="20"/>
      <c r="Q123" s="18"/>
      <c r="R123" s="21"/>
      <c r="S123" s="21"/>
      <c r="T123" s="21"/>
      <c r="U123" s="21"/>
      <c r="V123" s="21"/>
      <c r="W123" s="21"/>
      <c r="X123" s="21"/>
      <c r="Y123" s="19"/>
      <c r="Z123" s="13"/>
      <c r="AA123" s="13"/>
      <c r="AB123" s="13"/>
      <c r="AC123" s="13"/>
      <c r="AD123" s="13"/>
    </row>
    <row r="124" spans="2:30" s="14" customFormat="1" x14ac:dyDescent="0.2">
      <c r="B124" s="9"/>
      <c r="C124" s="24"/>
      <c r="D124" s="25"/>
      <c r="E124" s="16"/>
      <c r="F124" s="17"/>
      <c r="G124" s="17"/>
      <c r="H124" s="17"/>
      <c r="I124" s="26"/>
      <c r="J124" s="26"/>
      <c r="K124" s="18"/>
      <c r="L124" s="18"/>
      <c r="M124" s="18"/>
      <c r="N124" s="18"/>
      <c r="O124" s="19"/>
      <c r="P124" s="20"/>
      <c r="Q124" s="18"/>
      <c r="R124" s="21"/>
      <c r="S124" s="21"/>
      <c r="T124" s="21"/>
      <c r="U124" s="21"/>
      <c r="V124" s="21"/>
      <c r="W124" s="21"/>
      <c r="X124" s="21"/>
      <c r="Y124" s="19"/>
      <c r="Z124" s="13"/>
      <c r="AA124" s="13"/>
      <c r="AB124" s="13"/>
      <c r="AC124" s="13"/>
      <c r="AD124" s="13"/>
    </row>
    <row r="125" spans="2:30" s="14" customFormat="1" x14ac:dyDescent="0.2">
      <c r="B125" s="9"/>
      <c r="C125" s="24"/>
      <c r="D125" s="25"/>
      <c r="E125" s="16"/>
      <c r="F125" s="17"/>
      <c r="G125" s="17"/>
      <c r="H125" s="17"/>
      <c r="I125" s="26"/>
      <c r="J125" s="26"/>
      <c r="K125" s="18"/>
      <c r="L125" s="18"/>
      <c r="M125" s="18"/>
      <c r="N125" s="18"/>
      <c r="O125" s="19"/>
      <c r="P125" s="20"/>
      <c r="Q125" s="18"/>
      <c r="R125" s="21"/>
      <c r="S125" s="21"/>
      <c r="T125" s="21"/>
      <c r="U125" s="21"/>
      <c r="V125" s="21"/>
      <c r="W125" s="21"/>
      <c r="X125" s="21"/>
      <c r="Y125" s="19"/>
      <c r="Z125" s="13"/>
      <c r="AA125" s="13"/>
      <c r="AB125" s="13"/>
      <c r="AC125" s="13"/>
      <c r="AD125" s="13"/>
    </row>
    <row r="126" spans="2:30" s="14" customFormat="1" x14ac:dyDescent="0.2">
      <c r="B126" s="9"/>
      <c r="C126" s="24"/>
      <c r="D126" s="25"/>
      <c r="E126" s="16"/>
      <c r="F126" s="17"/>
      <c r="G126" s="17"/>
      <c r="H126" s="17"/>
      <c r="I126" s="26"/>
      <c r="J126" s="26"/>
      <c r="K126" s="18"/>
      <c r="L126" s="18"/>
      <c r="M126" s="18"/>
      <c r="N126" s="18"/>
      <c r="O126" s="19"/>
      <c r="P126" s="20"/>
      <c r="Q126" s="18"/>
      <c r="R126" s="21"/>
      <c r="S126" s="21"/>
      <c r="T126" s="21"/>
      <c r="U126" s="21"/>
      <c r="V126" s="21"/>
      <c r="W126" s="21"/>
      <c r="X126" s="21"/>
      <c r="Y126" s="19"/>
      <c r="Z126" s="13"/>
      <c r="AA126" s="13"/>
      <c r="AB126" s="13"/>
      <c r="AC126" s="13"/>
      <c r="AD126" s="13"/>
    </row>
    <row r="127" spans="2:30" s="14" customFormat="1" x14ac:dyDescent="0.2">
      <c r="B127" s="9"/>
      <c r="C127" s="24"/>
      <c r="D127" s="25"/>
      <c r="E127" s="16"/>
      <c r="F127" s="17"/>
      <c r="G127" s="17"/>
      <c r="H127" s="17"/>
      <c r="I127" s="26"/>
      <c r="J127" s="26"/>
      <c r="K127" s="18"/>
      <c r="L127" s="18"/>
      <c r="M127" s="18"/>
      <c r="N127" s="18"/>
      <c r="O127" s="19"/>
      <c r="P127" s="20"/>
      <c r="Q127" s="18"/>
      <c r="R127" s="21"/>
      <c r="S127" s="21"/>
      <c r="T127" s="21"/>
      <c r="U127" s="21"/>
      <c r="V127" s="21"/>
      <c r="W127" s="21"/>
      <c r="X127" s="21"/>
      <c r="Y127" s="19"/>
      <c r="Z127" s="13"/>
      <c r="AA127" s="13"/>
      <c r="AB127" s="13"/>
      <c r="AC127" s="13"/>
      <c r="AD127" s="13"/>
    </row>
    <row r="128" spans="2:30" s="14" customFormat="1" x14ac:dyDescent="0.2">
      <c r="B128" s="9"/>
      <c r="C128" s="24"/>
      <c r="D128" s="25"/>
      <c r="E128" s="16"/>
      <c r="F128" s="17"/>
      <c r="G128" s="17"/>
      <c r="H128" s="17"/>
      <c r="I128" s="26"/>
      <c r="J128" s="26"/>
      <c r="K128" s="18"/>
      <c r="L128" s="18"/>
      <c r="M128" s="18"/>
      <c r="N128" s="18"/>
      <c r="O128" s="19"/>
      <c r="P128" s="20"/>
      <c r="Q128" s="18"/>
      <c r="R128" s="21"/>
      <c r="S128" s="21"/>
      <c r="T128" s="21"/>
      <c r="U128" s="21"/>
      <c r="V128" s="21"/>
      <c r="W128" s="21"/>
      <c r="X128" s="21"/>
      <c r="Y128" s="19"/>
      <c r="Z128" s="13"/>
      <c r="AA128" s="13"/>
      <c r="AB128" s="13"/>
      <c r="AC128" s="13"/>
      <c r="AD128" s="13"/>
    </row>
    <row r="129" spans="2:30" s="14" customFormat="1" x14ac:dyDescent="0.2">
      <c r="B129" s="9"/>
      <c r="C129" s="24"/>
      <c r="D129" s="25"/>
      <c r="E129" s="16"/>
      <c r="F129" s="17"/>
      <c r="G129" s="17"/>
      <c r="H129" s="17"/>
      <c r="I129" s="26"/>
      <c r="J129" s="26"/>
      <c r="K129" s="18"/>
      <c r="L129" s="18"/>
      <c r="M129" s="18"/>
      <c r="N129" s="18"/>
      <c r="O129" s="19"/>
      <c r="P129" s="20"/>
      <c r="Q129" s="18"/>
      <c r="R129" s="21"/>
      <c r="S129" s="21"/>
      <c r="T129" s="21"/>
      <c r="U129" s="21"/>
      <c r="V129" s="21"/>
      <c r="W129" s="21"/>
      <c r="X129" s="21"/>
      <c r="Y129" s="19"/>
      <c r="Z129" s="13"/>
      <c r="AA129" s="13"/>
      <c r="AB129" s="13"/>
      <c r="AC129" s="13"/>
      <c r="AD129" s="13"/>
    </row>
    <row r="130" spans="2:30" s="14" customFormat="1" x14ac:dyDescent="0.2">
      <c r="B130" s="9"/>
      <c r="C130" s="24"/>
      <c r="D130" s="25"/>
      <c r="E130" s="16"/>
      <c r="F130" s="17"/>
      <c r="G130" s="17"/>
      <c r="H130" s="17"/>
      <c r="I130" s="26"/>
      <c r="J130" s="26"/>
      <c r="K130" s="18"/>
      <c r="L130" s="18"/>
      <c r="M130" s="18"/>
      <c r="N130" s="18"/>
      <c r="O130" s="19"/>
      <c r="P130" s="20"/>
      <c r="Q130" s="18"/>
      <c r="R130" s="21"/>
      <c r="S130" s="21"/>
      <c r="T130" s="21"/>
      <c r="U130" s="21"/>
      <c r="V130" s="21"/>
      <c r="W130" s="21"/>
      <c r="X130" s="21"/>
      <c r="Y130" s="19"/>
      <c r="Z130" s="13"/>
      <c r="AA130" s="13"/>
      <c r="AB130" s="13"/>
      <c r="AC130" s="13"/>
      <c r="AD130" s="13"/>
    </row>
    <row r="131" spans="2:30" s="14" customFormat="1" x14ac:dyDescent="0.2">
      <c r="B131" s="9"/>
      <c r="C131" s="24"/>
      <c r="D131" s="25"/>
      <c r="E131" s="16"/>
      <c r="F131" s="17"/>
      <c r="G131" s="17"/>
      <c r="H131" s="17"/>
      <c r="I131" s="13"/>
      <c r="J131" s="13"/>
      <c r="K131" s="13"/>
      <c r="L131" s="13"/>
      <c r="M131" s="18"/>
      <c r="N131" s="18"/>
      <c r="O131" s="19"/>
      <c r="P131" s="20"/>
      <c r="Q131" s="18"/>
      <c r="R131" s="21"/>
      <c r="S131" s="21"/>
      <c r="T131" s="21"/>
      <c r="U131" s="21"/>
      <c r="V131" s="21"/>
      <c r="W131" s="21"/>
      <c r="X131" s="21"/>
      <c r="Y131" s="19"/>
      <c r="Z131" s="13"/>
      <c r="AA131" s="13"/>
      <c r="AB131" s="13"/>
      <c r="AC131" s="13"/>
      <c r="AD131" s="13"/>
    </row>
    <row r="132" spans="2:30" s="14" customFormat="1" x14ac:dyDescent="0.2">
      <c r="B132" s="9"/>
      <c r="C132" s="24"/>
      <c r="D132" s="13"/>
      <c r="E132" s="16"/>
      <c r="F132" s="17"/>
      <c r="G132" s="17"/>
      <c r="H132" s="17"/>
      <c r="I132" s="13"/>
      <c r="J132" s="13"/>
      <c r="K132" s="13"/>
      <c r="L132" s="13"/>
      <c r="M132" s="18"/>
      <c r="N132" s="18"/>
      <c r="O132" s="19"/>
      <c r="P132" s="20"/>
      <c r="Q132" s="18"/>
      <c r="R132" s="21"/>
      <c r="S132" s="21"/>
      <c r="T132" s="21"/>
      <c r="U132" s="21"/>
      <c r="V132" s="21"/>
      <c r="W132" s="21"/>
      <c r="X132" s="21"/>
      <c r="Y132" s="19"/>
      <c r="Z132" s="13"/>
      <c r="AA132" s="13"/>
      <c r="AB132" s="13"/>
      <c r="AC132" s="13"/>
      <c r="AD132" s="13"/>
    </row>
    <row r="133" spans="2:30" s="14" customFormat="1" x14ac:dyDescent="0.2">
      <c r="B133" s="9"/>
      <c r="C133" s="24"/>
      <c r="D133" s="23"/>
      <c r="E133" s="16"/>
      <c r="F133" s="17"/>
      <c r="G133" s="17"/>
      <c r="H133" s="17"/>
      <c r="I133" s="24"/>
      <c r="J133" s="24"/>
      <c r="K133" s="24"/>
      <c r="L133" s="24"/>
      <c r="M133" s="18"/>
      <c r="N133" s="18"/>
      <c r="O133" s="19"/>
      <c r="P133" s="20"/>
      <c r="Q133" s="18"/>
      <c r="R133" s="21"/>
      <c r="S133" s="21"/>
      <c r="T133" s="21"/>
      <c r="U133" s="21"/>
      <c r="V133" s="21"/>
      <c r="W133" s="21"/>
      <c r="X133" s="21"/>
      <c r="Y133" s="19"/>
      <c r="Z133" s="13"/>
      <c r="AA133" s="13"/>
      <c r="AB133" s="13"/>
      <c r="AC133" s="13"/>
      <c r="AD133" s="13"/>
    </row>
    <row r="134" spans="2:30" s="14" customFormat="1" x14ac:dyDescent="0.2">
      <c r="B134" s="9"/>
      <c r="C134" s="24"/>
      <c r="D134" s="25"/>
      <c r="E134" s="16"/>
      <c r="F134" s="17"/>
      <c r="G134" s="17"/>
      <c r="H134" s="17"/>
      <c r="I134" s="26"/>
      <c r="J134" s="26"/>
      <c r="K134" s="18"/>
      <c r="L134" s="18"/>
      <c r="M134" s="18"/>
      <c r="N134" s="18"/>
      <c r="O134" s="19"/>
      <c r="P134" s="20"/>
      <c r="Q134" s="18"/>
      <c r="R134" s="21"/>
      <c r="S134" s="21"/>
      <c r="T134" s="21"/>
      <c r="U134" s="21"/>
      <c r="V134" s="21"/>
      <c r="W134" s="21"/>
      <c r="X134" s="21"/>
      <c r="Y134" s="19"/>
      <c r="Z134" s="13"/>
      <c r="AA134" s="13"/>
      <c r="AB134" s="13"/>
      <c r="AC134" s="13"/>
      <c r="AD134" s="13"/>
    </row>
    <row r="135" spans="2:30" s="14" customFormat="1" x14ac:dyDescent="0.2">
      <c r="B135" s="9"/>
      <c r="C135" s="24"/>
      <c r="D135" s="25"/>
      <c r="E135" s="16"/>
      <c r="F135" s="17"/>
      <c r="G135" s="17"/>
      <c r="H135" s="17"/>
      <c r="I135" s="26"/>
      <c r="J135" s="26"/>
      <c r="K135" s="18"/>
      <c r="L135" s="18"/>
      <c r="M135" s="18"/>
      <c r="N135" s="18"/>
      <c r="O135" s="19"/>
      <c r="P135" s="20"/>
      <c r="Q135" s="18"/>
      <c r="R135" s="21"/>
      <c r="S135" s="21"/>
      <c r="T135" s="21"/>
      <c r="U135" s="21"/>
      <c r="V135" s="21"/>
      <c r="W135" s="21"/>
      <c r="X135" s="21"/>
      <c r="Y135" s="19"/>
      <c r="Z135" s="13"/>
      <c r="AA135" s="13"/>
      <c r="AB135" s="13"/>
      <c r="AC135" s="13"/>
      <c r="AD135" s="13"/>
    </row>
    <row r="136" spans="2:30" s="14" customFormat="1" x14ac:dyDescent="0.2">
      <c r="B136" s="9"/>
      <c r="C136" s="24"/>
      <c r="D136" s="25"/>
      <c r="E136" s="16"/>
      <c r="F136" s="17"/>
      <c r="G136" s="17"/>
      <c r="H136" s="17"/>
      <c r="I136" s="26"/>
      <c r="J136" s="26"/>
      <c r="K136" s="18"/>
      <c r="L136" s="18"/>
      <c r="M136" s="18"/>
      <c r="N136" s="18"/>
      <c r="O136" s="19"/>
      <c r="P136" s="20"/>
      <c r="Q136" s="18"/>
      <c r="R136" s="21"/>
      <c r="S136" s="21"/>
      <c r="T136" s="21"/>
      <c r="U136" s="21"/>
      <c r="V136" s="21"/>
      <c r="W136" s="21"/>
      <c r="X136" s="21"/>
      <c r="Y136" s="19"/>
      <c r="Z136" s="13"/>
      <c r="AA136" s="13"/>
      <c r="AB136" s="13"/>
      <c r="AC136" s="13"/>
      <c r="AD136" s="13"/>
    </row>
    <row r="137" spans="2:30" s="14" customFormat="1" x14ac:dyDescent="0.2">
      <c r="B137" s="9"/>
      <c r="C137" s="24"/>
      <c r="D137" s="25"/>
      <c r="E137" s="16"/>
      <c r="F137" s="17"/>
      <c r="G137" s="17"/>
      <c r="H137" s="17"/>
      <c r="I137" s="26"/>
      <c r="J137" s="26"/>
      <c r="K137" s="18"/>
      <c r="L137" s="18"/>
      <c r="M137" s="18"/>
      <c r="N137" s="18"/>
      <c r="O137" s="19"/>
      <c r="P137" s="20"/>
      <c r="Q137" s="18"/>
      <c r="R137" s="21"/>
      <c r="S137" s="21"/>
      <c r="T137" s="21"/>
      <c r="U137" s="21"/>
      <c r="V137" s="21"/>
      <c r="W137" s="21"/>
      <c r="X137" s="21"/>
      <c r="Y137" s="19"/>
      <c r="Z137" s="13"/>
      <c r="AA137" s="13"/>
      <c r="AB137" s="13"/>
      <c r="AC137" s="13"/>
      <c r="AD137" s="13"/>
    </row>
    <row r="138" spans="2:30" s="14" customFormat="1" x14ac:dyDescent="0.2">
      <c r="B138" s="9"/>
      <c r="C138" s="24"/>
      <c r="D138" s="25"/>
      <c r="E138" s="16"/>
      <c r="F138" s="17"/>
      <c r="G138" s="17"/>
      <c r="H138" s="17"/>
      <c r="I138" s="26"/>
      <c r="J138" s="26"/>
      <c r="K138" s="18"/>
      <c r="L138" s="18"/>
      <c r="M138" s="18"/>
      <c r="N138" s="18"/>
      <c r="O138" s="19"/>
      <c r="P138" s="20"/>
      <c r="Q138" s="18"/>
      <c r="R138" s="21"/>
      <c r="S138" s="21"/>
      <c r="T138" s="21"/>
      <c r="U138" s="21"/>
      <c r="V138" s="21"/>
      <c r="W138" s="21"/>
      <c r="X138" s="21"/>
      <c r="Y138" s="19"/>
      <c r="Z138" s="13"/>
      <c r="AA138" s="13"/>
      <c r="AB138" s="13"/>
      <c r="AC138" s="13"/>
      <c r="AD138" s="13"/>
    </row>
    <row r="139" spans="2:30" s="14" customFormat="1" x14ac:dyDescent="0.2">
      <c r="B139" s="9"/>
      <c r="C139" s="24"/>
      <c r="D139" s="25"/>
      <c r="E139" s="16"/>
      <c r="F139" s="17"/>
      <c r="G139" s="17"/>
      <c r="H139" s="17"/>
      <c r="I139" s="26"/>
      <c r="J139" s="26"/>
      <c r="K139" s="18"/>
      <c r="L139" s="18"/>
      <c r="M139" s="18"/>
      <c r="N139" s="18"/>
      <c r="O139" s="19"/>
      <c r="P139" s="20"/>
      <c r="Q139" s="18"/>
      <c r="R139" s="21"/>
      <c r="S139" s="21"/>
      <c r="T139" s="21"/>
      <c r="U139" s="21"/>
      <c r="V139" s="21"/>
      <c r="W139" s="21"/>
      <c r="X139" s="21"/>
      <c r="Y139" s="19"/>
      <c r="Z139" s="13"/>
      <c r="AA139" s="13"/>
      <c r="AB139" s="13"/>
      <c r="AC139" s="13"/>
      <c r="AD139" s="13"/>
    </row>
    <row r="140" spans="2:30" s="14" customFormat="1" x14ac:dyDescent="0.2">
      <c r="B140" s="9"/>
      <c r="C140" s="24"/>
      <c r="D140" s="25"/>
      <c r="E140" s="16"/>
      <c r="F140" s="17"/>
      <c r="G140" s="17"/>
      <c r="H140" s="17"/>
      <c r="I140" s="26"/>
      <c r="J140" s="26"/>
      <c r="K140" s="18"/>
      <c r="L140" s="18"/>
      <c r="M140" s="18"/>
      <c r="N140" s="18"/>
      <c r="O140" s="19"/>
      <c r="P140" s="20"/>
      <c r="Q140" s="18"/>
      <c r="R140" s="21"/>
      <c r="S140" s="21"/>
      <c r="T140" s="21"/>
      <c r="U140" s="21"/>
      <c r="V140" s="21"/>
      <c r="W140" s="21"/>
      <c r="X140" s="21"/>
      <c r="Y140" s="19"/>
      <c r="Z140" s="13"/>
      <c r="AA140" s="13"/>
      <c r="AB140" s="13"/>
      <c r="AC140" s="13"/>
      <c r="AD140" s="13"/>
    </row>
    <row r="141" spans="2:30" s="14" customFormat="1" x14ac:dyDescent="0.2">
      <c r="B141" s="9"/>
      <c r="C141" s="24"/>
      <c r="D141" s="25"/>
      <c r="E141" s="16"/>
      <c r="F141" s="17"/>
      <c r="G141" s="17"/>
      <c r="H141" s="17"/>
      <c r="I141" s="26"/>
      <c r="J141" s="26"/>
      <c r="K141" s="18"/>
      <c r="L141" s="18"/>
      <c r="M141" s="18"/>
      <c r="N141" s="18"/>
      <c r="O141" s="19"/>
      <c r="P141" s="20"/>
      <c r="Q141" s="18"/>
      <c r="R141" s="21"/>
      <c r="S141" s="21"/>
      <c r="T141" s="21"/>
      <c r="U141" s="21"/>
      <c r="V141" s="21"/>
      <c r="W141" s="21"/>
      <c r="X141" s="21"/>
      <c r="Y141" s="19"/>
      <c r="Z141" s="13"/>
      <c r="AA141" s="13"/>
      <c r="AB141" s="13"/>
      <c r="AC141" s="13"/>
      <c r="AD141" s="13"/>
    </row>
    <row r="142" spans="2:30" s="14" customFormat="1" x14ac:dyDescent="0.2">
      <c r="B142" s="9"/>
      <c r="C142" s="24"/>
      <c r="D142" s="25"/>
      <c r="E142" s="16"/>
      <c r="F142" s="17"/>
      <c r="G142" s="17"/>
      <c r="H142" s="17"/>
      <c r="I142" s="26"/>
      <c r="J142" s="26"/>
      <c r="K142" s="18"/>
      <c r="L142" s="18"/>
      <c r="M142" s="18"/>
      <c r="N142" s="18"/>
      <c r="O142" s="19"/>
      <c r="P142" s="20"/>
      <c r="Q142" s="18"/>
      <c r="R142" s="21"/>
      <c r="S142" s="21"/>
      <c r="T142" s="21"/>
      <c r="U142" s="21"/>
      <c r="V142" s="21"/>
      <c r="W142" s="21"/>
      <c r="X142" s="21"/>
      <c r="Y142" s="19"/>
      <c r="Z142" s="13"/>
      <c r="AA142" s="13"/>
      <c r="AB142" s="13"/>
      <c r="AC142" s="13"/>
      <c r="AD142" s="13"/>
    </row>
    <row r="143" spans="2:30" s="14" customFormat="1" x14ac:dyDescent="0.2">
      <c r="B143" s="9"/>
      <c r="C143" s="24"/>
      <c r="D143" s="25"/>
      <c r="E143" s="16"/>
      <c r="F143" s="17"/>
      <c r="G143" s="17"/>
      <c r="H143" s="17"/>
      <c r="I143" s="26"/>
      <c r="J143" s="26"/>
      <c r="K143" s="18"/>
      <c r="L143" s="18"/>
      <c r="M143" s="18"/>
      <c r="N143" s="18"/>
      <c r="O143" s="19"/>
      <c r="P143" s="20"/>
      <c r="Q143" s="18"/>
      <c r="R143" s="21"/>
      <c r="S143" s="21"/>
      <c r="T143" s="21"/>
      <c r="U143" s="21"/>
      <c r="V143" s="21"/>
      <c r="W143" s="21"/>
      <c r="X143" s="21"/>
      <c r="Y143" s="19"/>
      <c r="Z143" s="13"/>
      <c r="AA143" s="13"/>
      <c r="AB143" s="13"/>
      <c r="AC143" s="13"/>
      <c r="AD143" s="13"/>
    </row>
    <row r="144" spans="2:30" s="14" customFormat="1" x14ac:dyDescent="0.2">
      <c r="B144" s="9"/>
      <c r="C144" s="24"/>
      <c r="D144" s="25"/>
      <c r="E144" s="16"/>
      <c r="F144" s="17"/>
      <c r="G144" s="17"/>
      <c r="H144" s="17"/>
      <c r="I144" s="26"/>
      <c r="J144" s="26"/>
      <c r="K144" s="18"/>
      <c r="L144" s="18"/>
      <c r="M144" s="18"/>
      <c r="N144" s="18"/>
      <c r="O144" s="19"/>
      <c r="P144" s="20"/>
      <c r="Q144" s="18"/>
      <c r="R144" s="21"/>
      <c r="S144" s="21"/>
      <c r="T144" s="21"/>
      <c r="U144" s="21"/>
      <c r="V144" s="21"/>
      <c r="W144" s="21"/>
      <c r="X144" s="21"/>
      <c r="Y144" s="19"/>
      <c r="Z144" s="13"/>
      <c r="AA144" s="13"/>
      <c r="AB144" s="13"/>
      <c r="AC144" s="13"/>
      <c r="AD144" s="13"/>
    </row>
    <row r="145" spans="2:30" s="14" customFormat="1" x14ac:dyDescent="0.2">
      <c r="B145" s="9"/>
      <c r="C145" s="24"/>
      <c r="D145" s="25"/>
      <c r="E145" s="16"/>
      <c r="F145" s="17"/>
      <c r="G145" s="17"/>
      <c r="H145" s="17"/>
      <c r="I145" s="26"/>
      <c r="J145" s="26"/>
      <c r="K145" s="18"/>
      <c r="L145" s="18"/>
      <c r="M145" s="18"/>
      <c r="N145" s="18"/>
      <c r="O145" s="19"/>
      <c r="P145" s="20"/>
      <c r="Q145" s="18"/>
      <c r="R145" s="21"/>
      <c r="S145" s="21"/>
      <c r="T145" s="21"/>
      <c r="U145" s="21"/>
      <c r="V145" s="21"/>
      <c r="W145" s="21"/>
      <c r="X145" s="21"/>
      <c r="Y145" s="19"/>
      <c r="Z145" s="13"/>
      <c r="AA145" s="13"/>
      <c r="AB145" s="13"/>
      <c r="AC145" s="13"/>
      <c r="AD145" s="13"/>
    </row>
    <row r="146" spans="2:30" s="14" customFormat="1" x14ac:dyDescent="0.2">
      <c r="B146" s="9"/>
      <c r="C146" s="24"/>
      <c r="D146" s="25"/>
      <c r="E146" s="16"/>
      <c r="F146" s="17"/>
      <c r="G146" s="17"/>
      <c r="H146" s="17"/>
      <c r="I146" s="26"/>
      <c r="J146" s="26"/>
      <c r="K146" s="18"/>
      <c r="L146" s="18"/>
      <c r="M146" s="18"/>
      <c r="N146" s="18"/>
      <c r="O146" s="19"/>
      <c r="P146" s="20"/>
      <c r="Q146" s="18"/>
      <c r="R146" s="21"/>
      <c r="S146" s="21"/>
      <c r="T146" s="21"/>
      <c r="U146" s="21"/>
      <c r="V146" s="21"/>
      <c r="W146" s="21"/>
      <c r="X146" s="21"/>
      <c r="Y146" s="19"/>
      <c r="Z146" s="13"/>
      <c r="AA146" s="13"/>
      <c r="AB146" s="13"/>
      <c r="AC146" s="13"/>
      <c r="AD146" s="13"/>
    </row>
    <row r="147" spans="2:30" s="14" customFormat="1" x14ac:dyDescent="0.2">
      <c r="B147" s="9"/>
      <c r="C147" s="24"/>
      <c r="D147" s="25"/>
      <c r="E147" s="16"/>
      <c r="F147" s="17"/>
      <c r="G147" s="17"/>
      <c r="H147" s="17"/>
      <c r="I147" s="26"/>
      <c r="J147" s="26"/>
      <c r="K147" s="18"/>
      <c r="L147" s="18"/>
      <c r="M147" s="18"/>
      <c r="N147" s="18"/>
      <c r="O147" s="19"/>
      <c r="P147" s="20"/>
      <c r="Q147" s="18"/>
      <c r="R147" s="21"/>
      <c r="S147" s="21"/>
      <c r="T147" s="21"/>
      <c r="U147" s="21"/>
      <c r="V147" s="21"/>
      <c r="W147" s="21"/>
      <c r="X147" s="21"/>
      <c r="Y147" s="19"/>
      <c r="Z147" s="13"/>
      <c r="AA147" s="13"/>
      <c r="AB147" s="13"/>
      <c r="AC147" s="13"/>
      <c r="AD147" s="13"/>
    </row>
    <row r="148" spans="2:30" s="14" customFormat="1" x14ac:dyDescent="0.2">
      <c r="B148" s="9"/>
      <c r="C148" s="24"/>
      <c r="D148" s="13"/>
      <c r="E148" s="16"/>
      <c r="F148" s="17"/>
      <c r="G148" s="17"/>
      <c r="H148" s="17"/>
      <c r="I148" s="13"/>
      <c r="J148" s="13"/>
      <c r="K148" s="13"/>
      <c r="L148" s="13"/>
      <c r="M148" s="18"/>
      <c r="N148" s="18"/>
      <c r="O148" s="19"/>
      <c r="P148" s="20"/>
      <c r="Q148" s="18"/>
      <c r="R148" s="21"/>
      <c r="S148" s="21"/>
      <c r="T148" s="21"/>
      <c r="U148" s="21"/>
      <c r="V148" s="21"/>
      <c r="W148" s="21"/>
      <c r="X148" s="21"/>
      <c r="Y148" s="19"/>
      <c r="Z148" s="13"/>
      <c r="AA148" s="13"/>
      <c r="AB148" s="13"/>
      <c r="AC148" s="13"/>
      <c r="AD148" s="13"/>
    </row>
    <row r="149" spans="2:30" s="14" customFormat="1" x14ac:dyDescent="0.2">
      <c r="B149" s="9"/>
      <c r="C149" s="24"/>
      <c r="D149" s="23"/>
      <c r="E149" s="16"/>
      <c r="F149" s="17"/>
      <c r="G149" s="17"/>
      <c r="H149" s="17"/>
      <c r="I149" s="24"/>
      <c r="J149" s="24"/>
      <c r="K149" s="24"/>
      <c r="L149" s="24"/>
      <c r="M149" s="18"/>
      <c r="N149" s="18"/>
      <c r="O149" s="19"/>
      <c r="P149" s="20"/>
      <c r="Q149" s="18"/>
      <c r="R149" s="21"/>
      <c r="S149" s="21"/>
      <c r="T149" s="21"/>
      <c r="U149" s="21"/>
      <c r="V149" s="21"/>
      <c r="W149" s="21"/>
      <c r="X149" s="21"/>
      <c r="Y149" s="19"/>
      <c r="Z149" s="13"/>
      <c r="AA149" s="13"/>
      <c r="AB149" s="13"/>
      <c r="AC149" s="13"/>
      <c r="AD149" s="13"/>
    </row>
    <row r="150" spans="2:30" s="14" customFormat="1" x14ac:dyDescent="0.2">
      <c r="B150" s="9"/>
      <c r="C150" s="24"/>
      <c r="D150" s="25"/>
      <c r="E150" s="16"/>
      <c r="F150" s="17"/>
      <c r="G150" s="17"/>
      <c r="H150" s="17"/>
      <c r="I150" s="26"/>
      <c r="J150" s="26"/>
      <c r="K150" s="18"/>
      <c r="L150" s="18"/>
      <c r="M150" s="18"/>
      <c r="N150" s="18"/>
      <c r="O150" s="19"/>
      <c r="P150" s="20"/>
      <c r="Q150" s="18"/>
      <c r="R150" s="21"/>
      <c r="S150" s="21"/>
      <c r="T150" s="21"/>
      <c r="U150" s="21"/>
      <c r="V150" s="21"/>
      <c r="W150" s="21"/>
      <c r="X150" s="21"/>
      <c r="Y150" s="19"/>
      <c r="Z150" s="13"/>
      <c r="AA150" s="13"/>
      <c r="AB150" s="13"/>
      <c r="AC150" s="13"/>
      <c r="AD150" s="13"/>
    </row>
    <row r="151" spans="2:30" s="14" customFormat="1" x14ac:dyDescent="0.2">
      <c r="B151" s="9"/>
      <c r="C151" s="24"/>
      <c r="D151" s="25"/>
      <c r="E151" s="16"/>
      <c r="F151" s="17"/>
      <c r="G151" s="17"/>
      <c r="H151" s="17"/>
      <c r="I151" s="26"/>
      <c r="J151" s="26"/>
      <c r="K151" s="18"/>
      <c r="L151" s="18"/>
      <c r="M151" s="18"/>
      <c r="N151" s="18"/>
      <c r="O151" s="19"/>
      <c r="P151" s="20"/>
      <c r="Q151" s="18"/>
      <c r="R151" s="21"/>
      <c r="S151" s="21"/>
      <c r="T151" s="21"/>
      <c r="U151" s="21"/>
      <c r="V151" s="21"/>
      <c r="W151" s="21"/>
      <c r="X151" s="21"/>
      <c r="Y151" s="19"/>
      <c r="Z151" s="13"/>
      <c r="AA151" s="13"/>
      <c r="AB151" s="13"/>
      <c r="AC151" s="13"/>
      <c r="AD151" s="13"/>
    </row>
    <row r="152" spans="2:30" s="14" customFormat="1" x14ac:dyDescent="0.2">
      <c r="B152" s="9"/>
      <c r="C152" s="24"/>
      <c r="D152" s="25"/>
      <c r="E152" s="16"/>
      <c r="F152" s="17"/>
      <c r="G152" s="17"/>
      <c r="H152" s="17"/>
      <c r="I152" s="26"/>
      <c r="J152" s="26"/>
      <c r="K152" s="18"/>
      <c r="L152" s="18"/>
      <c r="M152" s="18"/>
      <c r="N152" s="18"/>
      <c r="O152" s="19"/>
      <c r="P152" s="20"/>
      <c r="Q152" s="18"/>
      <c r="R152" s="21"/>
      <c r="S152" s="21"/>
      <c r="T152" s="21"/>
      <c r="U152" s="21"/>
      <c r="V152" s="21"/>
      <c r="W152" s="21"/>
      <c r="X152" s="21"/>
      <c r="Y152" s="19"/>
      <c r="Z152" s="13"/>
      <c r="AA152" s="13"/>
      <c r="AB152" s="13"/>
      <c r="AC152" s="13"/>
      <c r="AD152" s="13"/>
    </row>
    <row r="153" spans="2:30" s="14" customFormat="1" x14ac:dyDescent="0.2">
      <c r="B153" s="9"/>
      <c r="C153" s="24"/>
      <c r="D153" s="25"/>
      <c r="E153" s="16"/>
      <c r="F153" s="17"/>
      <c r="G153" s="17"/>
      <c r="H153" s="17"/>
      <c r="I153" s="26"/>
      <c r="J153" s="26"/>
      <c r="K153" s="18"/>
      <c r="L153" s="18"/>
      <c r="M153" s="18"/>
      <c r="N153" s="18"/>
      <c r="O153" s="19"/>
      <c r="P153" s="20"/>
      <c r="Q153" s="18"/>
      <c r="R153" s="21"/>
      <c r="S153" s="21"/>
      <c r="T153" s="21"/>
      <c r="U153" s="21"/>
      <c r="V153" s="21"/>
      <c r="W153" s="21"/>
      <c r="X153" s="21"/>
      <c r="Y153" s="19"/>
      <c r="Z153" s="13"/>
      <c r="AA153" s="13"/>
      <c r="AB153" s="13"/>
      <c r="AC153" s="13"/>
      <c r="AD153" s="13"/>
    </row>
    <row r="154" spans="2:30" s="14" customFormat="1" x14ac:dyDescent="0.2">
      <c r="B154" s="9"/>
      <c r="C154" s="24"/>
      <c r="D154" s="25"/>
      <c r="E154" s="16"/>
      <c r="F154" s="17"/>
      <c r="G154" s="17"/>
      <c r="H154" s="17"/>
      <c r="I154" s="26"/>
      <c r="J154" s="26"/>
      <c r="K154" s="18"/>
      <c r="L154" s="18"/>
      <c r="M154" s="18"/>
      <c r="N154" s="18"/>
      <c r="O154" s="19"/>
      <c r="P154" s="20"/>
      <c r="Q154" s="18"/>
      <c r="R154" s="21"/>
      <c r="S154" s="21"/>
      <c r="T154" s="21"/>
      <c r="U154" s="21"/>
      <c r="V154" s="21"/>
      <c r="W154" s="21"/>
      <c r="X154" s="21"/>
      <c r="Y154" s="19"/>
      <c r="Z154" s="13"/>
      <c r="AA154" s="13"/>
      <c r="AB154" s="13"/>
      <c r="AC154" s="13"/>
      <c r="AD154" s="13"/>
    </row>
    <row r="155" spans="2:30" s="14" customFormat="1" x14ac:dyDescent="0.2">
      <c r="B155" s="9"/>
      <c r="C155" s="24"/>
      <c r="D155" s="25"/>
      <c r="E155" s="16"/>
      <c r="F155" s="17"/>
      <c r="G155" s="17"/>
      <c r="H155" s="17"/>
      <c r="I155" s="26"/>
      <c r="J155" s="26"/>
      <c r="K155" s="18"/>
      <c r="L155" s="18"/>
      <c r="M155" s="18"/>
      <c r="N155" s="18"/>
      <c r="O155" s="19"/>
      <c r="P155" s="20"/>
      <c r="Q155" s="18"/>
      <c r="R155" s="21"/>
      <c r="S155" s="21"/>
      <c r="T155" s="21"/>
      <c r="U155" s="21"/>
      <c r="V155" s="21"/>
      <c r="W155" s="21"/>
      <c r="X155" s="21"/>
      <c r="Y155" s="19"/>
      <c r="Z155" s="13"/>
      <c r="AA155" s="13"/>
      <c r="AB155" s="13"/>
      <c r="AC155" s="13"/>
      <c r="AD155" s="13"/>
    </row>
    <row r="156" spans="2:30" s="14" customFormat="1" x14ac:dyDescent="0.2">
      <c r="B156" s="9"/>
      <c r="C156" s="24"/>
      <c r="D156" s="25"/>
      <c r="E156" s="16"/>
      <c r="F156" s="17"/>
      <c r="G156" s="17"/>
      <c r="H156" s="17"/>
      <c r="I156" s="26"/>
      <c r="J156" s="26"/>
      <c r="K156" s="18"/>
      <c r="L156" s="18"/>
      <c r="M156" s="18"/>
      <c r="N156" s="18"/>
      <c r="O156" s="19"/>
      <c r="P156" s="20"/>
      <c r="Q156" s="18"/>
      <c r="R156" s="21"/>
      <c r="S156" s="21"/>
      <c r="T156" s="21"/>
      <c r="U156" s="21"/>
      <c r="V156" s="21"/>
      <c r="W156" s="21"/>
      <c r="X156" s="21"/>
      <c r="Y156" s="19"/>
      <c r="Z156" s="13"/>
      <c r="AA156" s="13"/>
      <c r="AB156" s="13"/>
      <c r="AC156" s="13"/>
      <c r="AD156" s="13"/>
    </row>
    <row r="157" spans="2:30" s="14" customFormat="1" x14ac:dyDescent="0.2">
      <c r="B157" s="9"/>
      <c r="C157" s="24"/>
      <c r="D157" s="25"/>
      <c r="E157" s="16"/>
      <c r="F157" s="17"/>
      <c r="G157" s="17"/>
      <c r="H157" s="17"/>
      <c r="I157" s="26"/>
      <c r="J157" s="26"/>
      <c r="K157" s="18"/>
      <c r="L157" s="18"/>
      <c r="M157" s="18"/>
      <c r="N157" s="18"/>
      <c r="O157" s="19"/>
      <c r="P157" s="20"/>
      <c r="Q157" s="18"/>
      <c r="R157" s="21"/>
      <c r="S157" s="21"/>
      <c r="T157" s="21"/>
      <c r="U157" s="21"/>
      <c r="V157" s="21"/>
      <c r="W157" s="21"/>
      <c r="X157" s="21"/>
      <c r="Y157" s="19"/>
      <c r="Z157" s="13"/>
      <c r="AA157" s="13"/>
      <c r="AB157" s="13"/>
      <c r="AC157" s="13"/>
      <c r="AD157" s="13"/>
    </row>
    <row r="158" spans="2:30" s="14" customFormat="1" x14ac:dyDescent="0.2">
      <c r="B158" s="9"/>
      <c r="C158" s="24"/>
      <c r="D158" s="25"/>
      <c r="E158" s="16"/>
      <c r="F158" s="17"/>
      <c r="G158" s="17"/>
      <c r="H158" s="17"/>
      <c r="I158" s="26"/>
      <c r="J158" s="26"/>
      <c r="K158" s="18"/>
      <c r="L158" s="18"/>
      <c r="M158" s="18"/>
      <c r="N158" s="18"/>
      <c r="O158" s="19"/>
      <c r="P158" s="20"/>
      <c r="Q158" s="18"/>
      <c r="R158" s="21"/>
      <c r="S158" s="21"/>
      <c r="T158" s="21"/>
      <c r="U158" s="21"/>
      <c r="V158" s="21"/>
      <c r="W158" s="21"/>
      <c r="X158" s="21"/>
      <c r="Y158" s="19"/>
      <c r="Z158" s="13"/>
      <c r="AA158" s="13"/>
      <c r="AB158" s="13"/>
      <c r="AC158" s="13"/>
      <c r="AD158" s="13"/>
    </row>
    <row r="159" spans="2:30" s="14" customFormat="1" x14ac:dyDescent="0.2">
      <c r="B159" s="9"/>
      <c r="C159" s="24"/>
      <c r="D159" s="25"/>
      <c r="E159" s="16"/>
      <c r="F159" s="17"/>
      <c r="G159" s="17"/>
      <c r="H159" s="17"/>
      <c r="I159" s="26"/>
      <c r="J159" s="26"/>
      <c r="K159" s="18"/>
      <c r="L159" s="18"/>
      <c r="M159" s="18"/>
      <c r="N159" s="18"/>
      <c r="O159" s="19"/>
      <c r="P159" s="20"/>
      <c r="Q159" s="18"/>
      <c r="R159" s="21"/>
      <c r="S159" s="21"/>
      <c r="T159" s="21"/>
      <c r="U159" s="21"/>
      <c r="V159" s="21"/>
      <c r="W159" s="21"/>
      <c r="X159" s="21"/>
      <c r="Y159" s="19"/>
      <c r="Z159" s="13"/>
      <c r="AA159" s="13"/>
      <c r="AB159" s="13"/>
      <c r="AC159" s="13"/>
      <c r="AD159" s="13"/>
    </row>
    <row r="160" spans="2:30" s="14" customFormat="1" x14ac:dyDescent="0.2">
      <c r="B160" s="9"/>
      <c r="C160" s="24"/>
      <c r="D160" s="25"/>
      <c r="E160" s="16"/>
      <c r="F160" s="17"/>
      <c r="G160" s="17"/>
      <c r="H160" s="17"/>
      <c r="I160" s="26"/>
      <c r="J160" s="26"/>
      <c r="K160" s="18"/>
      <c r="L160" s="18"/>
      <c r="M160" s="18"/>
      <c r="N160" s="18"/>
      <c r="O160" s="19"/>
      <c r="P160" s="20"/>
      <c r="Q160" s="18"/>
      <c r="R160" s="21"/>
      <c r="S160" s="21"/>
      <c r="T160" s="21"/>
      <c r="U160" s="21"/>
      <c r="V160" s="21"/>
      <c r="W160" s="21"/>
      <c r="X160" s="21"/>
      <c r="Y160" s="19"/>
      <c r="Z160" s="13"/>
      <c r="AA160" s="13"/>
      <c r="AB160" s="13"/>
      <c r="AC160" s="13"/>
      <c r="AD160" s="13"/>
    </row>
    <row r="161" spans="2:43" s="14" customFormat="1" x14ac:dyDescent="0.2">
      <c r="B161" s="9"/>
      <c r="C161" s="24"/>
      <c r="D161" s="25"/>
      <c r="E161" s="16"/>
      <c r="F161" s="17"/>
      <c r="G161" s="17"/>
      <c r="H161" s="17"/>
      <c r="I161" s="26"/>
      <c r="J161" s="26"/>
      <c r="K161" s="18"/>
      <c r="L161" s="18"/>
      <c r="M161" s="18"/>
      <c r="N161" s="18"/>
      <c r="O161" s="19"/>
      <c r="P161" s="20"/>
      <c r="Q161" s="18"/>
      <c r="R161" s="21"/>
      <c r="S161" s="21"/>
      <c r="T161" s="21"/>
      <c r="U161" s="21"/>
      <c r="V161" s="21"/>
      <c r="W161" s="21"/>
      <c r="X161" s="21"/>
      <c r="Y161" s="19"/>
      <c r="Z161" s="13"/>
      <c r="AA161" s="13"/>
      <c r="AB161" s="13"/>
      <c r="AC161" s="13"/>
      <c r="AD161" s="13"/>
    </row>
    <row r="162" spans="2:43" s="14" customFormat="1" x14ac:dyDescent="0.2">
      <c r="B162" s="9"/>
      <c r="C162" s="24"/>
      <c r="D162" s="25"/>
      <c r="E162" s="16"/>
      <c r="F162" s="17"/>
      <c r="G162" s="17"/>
      <c r="H162" s="17"/>
      <c r="I162" s="26"/>
      <c r="J162" s="26"/>
      <c r="K162" s="18"/>
      <c r="L162" s="18"/>
      <c r="M162" s="18"/>
      <c r="N162" s="18"/>
      <c r="O162" s="19"/>
      <c r="P162" s="20"/>
      <c r="Q162" s="18"/>
      <c r="R162" s="21"/>
      <c r="S162" s="21"/>
      <c r="T162" s="21"/>
      <c r="U162" s="21"/>
      <c r="V162" s="21"/>
      <c r="W162" s="21"/>
      <c r="X162" s="21"/>
      <c r="Y162" s="19"/>
      <c r="Z162" s="13"/>
      <c r="AA162" s="13"/>
      <c r="AB162" s="13"/>
      <c r="AC162" s="13"/>
      <c r="AD162" s="13"/>
    </row>
    <row r="163" spans="2:43" s="14" customFormat="1" x14ac:dyDescent="0.2">
      <c r="B163" s="9"/>
      <c r="C163" s="24"/>
      <c r="D163" s="25"/>
      <c r="E163" s="16"/>
      <c r="F163" s="17"/>
      <c r="G163" s="17"/>
      <c r="H163" s="17"/>
      <c r="I163" s="26"/>
      <c r="J163" s="26"/>
      <c r="K163" s="18"/>
      <c r="L163" s="18"/>
      <c r="M163" s="18"/>
      <c r="N163" s="18"/>
      <c r="O163" s="19"/>
      <c r="P163" s="20"/>
      <c r="Q163" s="18"/>
      <c r="R163" s="21"/>
      <c r="S163" s="21"/>
      <c r="T163" s="21"/>
      <c r="U163" s="21"/>
      <c r="V163" s="21"/>
      <c r="W163" s="21"/>
      <c r="X163" s="21"/>
      <c r="Y163" s="19"/>
      <c r="Z163" s="13"/>
      <c r="AA163" s="13"/>
      <c r="AB163" s="13"/>
      <c r="AC163" s="13"/>
      <c r="AD163" s="13"/>
    </row>
    <row r="164" spans="2:43" s="14" customFormat="1" x14ac:dyDescent="0.2">
      <c r="B164" s="9"/>
      <c r="C164" s="24"/>
      <c r="D164" s="13"/>
      <c r="E164" s="16"/>
      <c r="F164" s="17"/>
      <c r="G164" s="17"/>
      <c r="H164" s="17"/>
      <c r="I164" s="13"/>
      <c r="J164" s="13"/>
      <c r="K164" s="13"/>
      <c r="L164" s="13"/>
      <c r="M164" s="18"/>
      <c r="N164" s="18"/>
      <c r="O164" s="19"/>
      <c r="P164" s="20"/>
      <c r="Q164" s="18"/>
      <c r="R164" s="21"/>
      <c r="S164" s="21"/>
      <c r="T164" s="21"/>
      <c r="U164" s="21"/>
      <c r="V164" s="21"/>
      <c r="W164" s="21"/>
      <c r="X164" s="21"/>
      <c r="Y164" s="19"/>
      <c r="Z164" s="13"/>
      <c r="AA164" s="13"/>
      <c r="AB164" s="13"/>
      <c r="AC164" s="13"/>
      <c r="AD164" s="13"/>
    </row>
    <row r="165" spans="2:43" s="14" customFormat="1" x14ac:dyDescent="0.2">
      <c r="B165" s="9"/>
      <c r="C165" s="24"/>
      <c r="D165" s="23"/>
      <c r="E165" s="16"/>
      <c r="F165" s="17"/>
      <c r="G165" s="17"/>
      <c r="H165" s="17"/>
      <c r="I165" s="24"/>
      <c r="J165" s="24"/>
      <c r="K165" s="24"/>
      <c r="L165" s="24"/>
      <c r="M165" s="18"/>
      <c r="N165" s="18"/>
      <c r="O165" s="19"/>
      <c r="P165" s="20"/>
      <c r="Q165" s="18"/>
      <c r="R165" s="21"/>
      <c r="S165" s="21"/>
      <c r="T165" s="21"/>
      <c r="U165" s="21"/>
      <c r="V165" s="21"/>
      <c r="W165" s="21"/>
      <c r="X165" s="21"/>
      <c r="Y165" s="19"/>
      <c r="Z165" s="27"/>
      <c r="AA165" s="23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8"/>
    </row>
    <row r="166" spans="2:43" s="14" customFormat="1" x14ac:dyDescent="0.2">
      <c r="B166" s="9"/>
      <c r="C166" s="24"/>
      <c r="D166" s="25"/>
      <c r="E166" s="16"/>
      <c r="F166" s="17"/>
      <c r="G166" s="17"/>
      <c r="H166" s="17"/>
      <c r="I166" s="26"/>
      <c r="J166" s="26"/>
      <c r="K166" s="18"/>
      <c r="L166" s="18"/>
      <c r="M166" s="18"/>
      <c r="N166" s="18"/>
      <c r="O166" s="19"/>
      <c r="P166" s="20"/>
      <c r="Q166" s="18"/>
      <c r="R166" s="21"/>
      <c r="S166" s="21"/>
      <c r="T166" s="21"/>
      <c r="U166" s="21"/>
      <c r="V166" s="21"/>
      <c r="W166" s="21"/>
      <c r="X166" s="21"/>
      <c r="Y166" s="19"/>
      <c r="Z166" s="27"/>
      <c r="AA166" s="25"/>
      <c r="AB166" s="16"/>
      <c r="AC166" s="17"/>
      <c r="AD166" s="17"/>
      <c r="AE166" s="26"/>
      <c r="AF166" s="26"/>
      <c r="AG166" s="18"/>
      <c r="AH166" s="18"/>
      <c r="AI166" s="18"/>
      <c r="AJ166" s="18"/>
      <c r="AK166" s="18"/>
      <c r="AL166" s="21"/>
      <c r="AM166" s="21"/>
      <c r="AN166" s="21"/>
      <c r="AO166" s="21"/>
      <c r="AP166" s="19"/>
      <c r="AQ166" s="29"/>
    </row>
    <row r="167" spans="2:43" s="14" customFormat="1" x14ac:dyDescent="0.2">
      <c r="B167" s="9"/>
      <c r="C167" s="24"/>
      <c r="D167" s="25"/>
      <c r="E167" s="16"/>
      <c r="F167" s="17"/>
      <c r="G167" s="17"/>
      <c r="H167" s="17"/>
      <c r="I167" s="26"/>
      <c r="J167" s="26"/>
      <c r="K167" s="18"/>
      <c r="L167" s="18"/>
      <c r="M167" s="18"/>
      <c r="N167" s="18"/>
      <c r="O167" s="19"/>
      <c r="P167" s="20"/>
      <c r="Q167" s="18"/>
      <c r="R167" s="21"/>
      <c r="S167" s="21"/>
      <c r="T167" s="21"/>
      <c r="U167" s="21"/>
      <c r="V167" s="21"/>
      <c r="W167" s="21"/>
      <c r="X167" s="21"/>
      <c r="Y167" s="19"/>
      <c r="Z167" s="27"/>
      <c r="AA167" s="25"/>
      <c r="AB167" s="16"/>
      <c r="AC167" s="17"/>
      <c r="AD167" s="19"/>
      <c r="AE167" s="26"/>
      <c r="AF167" s="26"/>
      <c r="AG167" s="18"/>
      <c r="AH167" s="18"/>
      <c r="AI167" s="18"/>
      <c r="AJ167" s="18"/>
      <c r="AK167" s="18"/>
      <c r="AL167" s="21"/>
      <c r="AM167" s="21"/>
      <c r="AN167" s="21"/>
      <c r="AO167" s="21"/>
      <c r="AP167" s="19"/>
      <c r="AQ167" s="29"/>
    </row>
    <row r="168" spans="2:43" s="14" customFormat="1" x14ac:dyDescent="0.2">
      <c r="B168" s="9"/>
      <c r="C168" s="24"/>
      <c r="D168" s="25"/>
      <c r="E168" s="16"/>
      <c r="F168" s="17"/>
      <c r="G168" s="17"/>
      <c r="H168" s="17"/>
      <c r="I168" s="26"/>
      <c r="J168" s="26"/>
      <c r="K168" s="18"/>
      <c r="L168" s="18"/>
      <c r="M168" s="18"/>
      <c r="N168" s="18"/>
      <c r="O168" s="19"/>
      <c r="P168" s="20"/>
      <c r="Q168" s="18"/>
      <c r="R168" s="21"/>
      <c r="S168" s="21"/>
      <c r="T168" s="21"/>
      <c r="U168" s="21"/>
      <c r="V168" s="21"/>
      <c r="W168" s="21"/>
      <c r="X168" s="21"/>
      <c r="Y168" s="19"/>
      <c r="Z168" s="27"/>
      <c r="AA168" s="25"/>
      <c r="AB168" s="16"/>
      <c r="AC168" s="17"/>
      <c r="AD168" s="19"/>
      <c r="AE168" s="26"/>
      <c r="AF168" s="26"/>
      <c r="AG168" s="18"/>
      <c r="AH168" s="18"/>
      <c r="AI168" s="18"/>
      <c r="AJ168" s="18"/>
      <c r="AK168" s="18"/>
      <c r="AL168" s="21"/>
      <c r="AM168" s="21"/>
      <c r="AN168" s="21"/>
      <c r="AO168" s="21"/>
      <c r="AP168" s="19"/>
      <c r="AQ168" s="29"/>
    </row>
    <row r="169" spans="2:43" s="14" customFormat="1" x14ac:dyDescent="0.2">
      <c r="B169" s="9"/>
      <c r="C169" s="24"/>
      <c r="D169" s="25"/>
      <c r="E169" s="16"/>
      <c r="F169" s="17"/>
      <c r="G169" s="17"/>
      <c r="H169" s="17"/>
      <c r="I169" s="26"/>
      <c r="J169" s="26"/>
      <c r="K169" s="18"/>
      <c r="L169" s="18"/>
      <c r="M169" s="18"/>
      <c r="N169" s="18"/>
      <c r="O169" s="19"/>
      <c r="P169" s="20"/>
      <c r="Q169" s="18"/>
      <c r="R169" s="21"/>
      <c r="S169" s="21"/>
      <c r="T169" s="21"/>
      <c r="U169" s="21"/>
      <c r="V169" s="21"/>
      <c r="W169" s="21"/>
      <c r="X169" s="21"/>
      <c r="Y169" s="19"/>
      <c r="Z169" s="27"/>
      <c r="AA169" s="25"/>
      <c r="AB169" s="16"/>
      <c r="AC169" s="17"/>
      <c r="AD169" s="19"/>
      <c r="AE169" s="26"/>
      <c r="AF169" s="26"/>
      <c r="AG169" s="18"/>
      <c r="AH169" s="18"/>
      <c r="AI169" s="18"/>
      <c r="AJ169" s="18"/>
      <c r="AK169" s="18"/>
      <c r="AL169" s="21"/>
      <c r="AM169" s="21"/>
      <c r="AN169" s="21"/>
      <c r="AO169" s="21"/>
      <c r="AP169" s="19"/>
      <c r="AQ169" s="29"/>
    </row>
    <row r="170" spans="2:43" s="14" customFormat="1" x14ac:dyDescent="0.2">
      <c r="B170" s="9"/>
      <c r="C170" s="24"/>
      <c r="D170" s="25"/>
      <c r="E170" s="16"/>
      <c r="F170" s="17"/>
      <c r="G170" s="17"/>
      <c r="H170" s="17"/>
      <c r="I170" s="26"/>
      <c r="J170" s="26"/>
      <c r="K170" s="18"/>
      <c r="L170" s="18"/>
      <c r="M170" s="18"/>
      <c r="N170" s="18"/>
      <c r="O170" s="19"/>
      <c r="P170" s="20"/>
      <c r="Q170" s="18"/>
      <c r="R170" s="21"/>
      <c r="S170" s="21"/>
      <c r="T170" s="21"/>
      <c r="U170" s="21"/>
      <c r="V170" s="21"/>
      <c r="W170" s="21"/>
      <c r="X170" s="21"/>
      <c r="Y170" s="19"/>
      <c r="Z170" s="27"/>
      <c r="AA170" s="25"/>
      <c r="AB170" s="16"/>
      <c r="AC170" s="17"/>
      <c r="AD170" s="19"/>
      <c r="AE170" s="26"/>
      <c r="AF170" s="26"/>
      <c r="AG170" s="18"/>
      <c r="AH170" s="18"/>
      <c r="AI170" s="18"/>
      <c r="AJ170" s="18"/>
      <c r="AK170" s="18"/>
      <c r="AL170" s="21"/>
      <c r="AM170" s="21"/>
      <c r="AN170" s="21"/>
      <c r="AO170" s="21"/>
      <c r="AP170" s="19"/>
      <c r="AQ170" s="29"/>
    </row>
    <row r="171" spans="2:43" s="14" customFormat="1" x14ac:dyDescent="0.2">
      <c r="B171" s="9"/>
      <c r="C171" s="24"/>
      <c r="D171" s="25"/>
      <c r="E171" s="16"/>
      <c r="F171" s="17"/>
      <c r="G171" s="17"/>
      <c r="H171" s="17"/>
      <c r="I171" s="26"/>
      <c r="J171" s="26"/>
      <c r="K171" s="18"/>
      <c r="L171" s="18"/>
      <c r="M171" s="18"/>
      <c r="N171" s="18"/>
      <c r="O171" s="19"/>
      <c r="P171" s="20"/>
      <c r="Q171" s="18"/>
      <c r="R171" s="21"/>
      <c r="S171" s="21"/>
      <c r="T171" s="21"/>
      <c r="U171" s="21"/>
      <c r="V171" s="21"/>
      <c r="W171" s="21"/>
      <c r="X171" s="21"/>
      <c r="Y171" s="19"/>
      <c r="Z171" s="27"/>
      <c r="AA171" s="25"/>
      <c r="AB171" s="16"/>
      <c r="AC171" s="17"/>
      <c r="AD171" s="19"/>
      <c r="AE171" s="26"/>
      <c r="AF171" s="26"/>
      <c r="AG171" s="18"/>
      <c r="AH171" s="18"/>
      <c r="AI171" s="18"/>
      <c r="AJ171" s="18"/>
      <c r="AK171" s="18"/>
      <c r="AL171" s="21"/>
      <c r="AM171" s="21"/>
      <c r="AN171" s="21"/>
      <c r="AO171" s="21"/>
      <c r="AP171" s="19"/>
      <c r="AQ171" s="29"/>
    </row>
    <row r="172" spans="2:43" s="14" customFormat="1" x14ac:dyDescent="0.2">
      <c r="B172" s="9"/>
      <c r="C172" s="24"/>
      <c r="D172" s="25"/>
      <c r="E172" s="16"/>
      <c r="F172" s="17"/>
      <c r="G172" s="17"/>
      <c r="H172" s="17"/>
      <c r="I172" s="26"/>
      <c r="J172" s="26"/>
      <c r="K172" s="18"/>
      <c r="L172" s="18"/>
      <c r="M172" s="18"/>
      <c r="N172" s="18"/>
      <c r="O172" s="19"/>
      <c r="P172" s="20"/>
      <c r="Q172" s="18"/>
      <c r="R172" s="21"/>
      <c r="S172" s="21"/>
      <c r="T172" s="21"/>
      <c r="U172" s="21"/>
      <c r="V172" s="21"/>
      <c r="W172" s="21"/>
      <c r="X172" s="21"/>
      <c r="Y172" s="19"/>
      <c r="Z172" s="27"/>
      <c r="AA172" s="25"/>
      <c r="AB172" s="16"/>
      <c r="AC172" s="17"/>
      <c r="AD172" s="19"/>
      <c r="AE172" s="26"/>
      <c r="AF172" s="26"/>
      <c r="AG172" s="18"/>
      <c r="AH172" s="18"/>
      <c r="AI172" s="18"/>
      <c r="AJ172" s="18"/>
      <c r="AK172" s="18"/>
      <c r="AL172" s="21"/>
      <c r="AM172" s="21"/>
      <c r="AN172" s="21"/>
      <c r="AO172" s="21"/>
      <c r="AP172" s="19"/>
      <c r="AQ172" s="29"/>
    </row>
    <row r="173" spans="2:43" s="14" customFormat="1" x14ac:dyDescent="0.2">
      <c r="B173" s="9"/>
      <c r="C173" s="24"/>
      <c r="D173" s="25"/>
      <c r="E173" s="16"/>
      <c r="F173" s="17"/>
      <c r="G173" s="17"/>
      <c r="H173" s="17"/>
      <c r="I173" s="26"/>
      <c r="J173" s="26"/>
      <c r="K173" s="18"/>
      <c r="L173" s="18"/>
      <c r="M173" s="18"/>
      <c r="N173" s="18"/>
      <c r="O173" s="19"/>
      <c r="P173" s="20"/>
      <c r="Q173" s="18"/>
      <c r="R173" s="21"/>
      <c r="S173" s="21"/>
      <c r="T173" s="21"/>
      <c r="U173" s="21"/>
      <c r="V173" s="21"/>
      <c r="W173" s="21"/>
      <c r="X173" s="21"/>
      <c r="Y173" s="19"/>
      <c r="Z173" s="27"/>
      <c r="AA173" s="25"/>
      <c r="AB173" s="16"/>
      <c r="AC173" s="17"/>
      <c r="AD173" s="19"/>
      <c r="AE173" s="26"/>
      <c r="AF173" s="26"/>
      <c r="AG173" s="18"/>
      <c r="AH173" s="18"/>
      <c r="AI173" s="18"/>
      <c r="AJ173" s="18"/>
      <c r="AK173" s="18"/>
      <c r="AL173" s="21"/>
      <c r="AM173" s="21"/>
      <c r="AN173" s="21"/>
      <c r="AO173" s="21"/>
      <c r="AP173" s="19"/>
      <c r="AQ173" s="29"/>
    </row>
    <row r="174" spans="2:43" s="14" customFormat="1" x14ac:dyDescent="0.2">
      <c r="B174" s="9"/>
      <c r="C174" s="24"/>
      <c r="D174" s="25"/>
      <c r="E174" s="16"/>
      <c r="F174" s="17"/>
      <c r="G174" s="17"/>
      <c r="H174" s="17"/>
      <c r="I174" s="26"/>
      <c r="J174" s="26"/>
      <c r="K174" s="18"/>
      <c r="L174" s="18"/>
      <c r="M174" s="18"/>
      <c r="N174" s="18"/>
      <c r="O174" s="19"/>
      <c r="P174" s="20"/>
      <c r="Q174" s="18"/>
      <c r="R174" s="21"/>
      <c r="S174" s="21"/>
      <c r="T174" s="21"/>
      <c r="U174" s="21"/>
      <c r="V174" s="21"/>
      <c r="W174" s="21"/>
      <c r="X174" s="21"/>
      <c r="Y174" s="19"/>
      <c r="Z174" s="27"/>
      <c r="AA174" s="25"/>
      <c r="AB174" s="16"/>
      <c r="AC174" s="17"/>
      <c r="AD174" s="19"/>
      <c r="AE174" s="26"/>
      <c r="AF174" s="26"/>
      <c r="AG174" s="18"/>
      <c r="AH174" s="18"/>
      <c r="AI174" s="18"/>
      <c r="AJ174" s="18"/>
      <c r="AK174" s="18"/>
      <c r="AL174" s="21"/>
      <c r="AM174" s="21"/>
      <c r="AN174" s="21"/>
      <c r="AO174" s="21"/>
      <c r="AP174" s="19"/>
      <c r="AQ174" s="29"/>
    </row>
    <row r="175" spans="2:43" s="14" customFormat="1" x14ac:dyDescent="0.2">
      <c r="B175" s="9"/>
      <c r="C175" s="24"/>
      <c r="D175" s="25"/>
      <c r="E175" s="16"/>
      <c r="F175" s="17"/>
      <c r="G175" s="17"/>
      <c r="H175" s="17"/>
      <c r="I175" s="26"/>
      <c r="J175" s="26"/>
      <c r="K175" s="18"/>
      <c r="L175" s="18"/>
      <c r="M175" s="18"/>
      <c r="N175" s="18"/>
      <c r="O175" s="19"/>
      <c r="P175" s="20"/>
      <c r="Q175" s="18"/>
      <c r="R175" s="21"/>
      <c r="S175" s="21"/>
      <c r="T175" s="21"/>
      <c r="U175" s="21"/>
      <c r="V175" s="21"/>
      <c r="W175" s="21"/>
      <c r="X175" s="21"/>
      <c r="Y175" s="19"/>
      <c r="Z175" s="27"/>
      <c r="AA175" s="25"/>
      <c r="AB175" s="16"/>
      <c r="AC175" s="17"/>
      <c r="AD175" s="19"/>
      <c r="AE175" s="26"/>
      <c r="AF175" s="26"/>
      <c r="AG175" s="18"/>
      <c r="AH175" s="18"/>
      <c r="AI175" s="18"/>
      <c r="AJ175" s="18"/>
      <c r="AK175" s="18"/>
      <c r="AL175" s="21"/>
      <c r="AM175" s="21"/>
      <c r="AN175" s="21"/>
      <c r="AO175" s="21"/>
      <c r="AP175" s="19"/>
      <c r="AQ175" s="29"/>
    </row>
    <row r="176" spans="2:43" s="14" customFormat="1" x14ac:dyDescent="0.2">
      <c r="B176" s="9"/>
      <c r="C176" s="24"/>
      <c r="D176" s="25"/>
      <c r="E176" s="16"/>
      <c r="F176" s="17"/>
      <c r="G176" s="17"/>
      <c r="H176" s="17"/>
      <c r="I176" s="26"/>
      <c r="J176" s="26"/>
      <c r="K176" s="18"/>
      <c r="L176" s="18"/>
      <c r="M176" s="18"/>
      <c r="N176" s="18"/>
      <c r="O176" s="19"/>
      <c r="P176" s="20"/>
      <c r="Q176" s="18"/>
      <c r="R176" s="21"/>
      <c r="S176" s="21"/>
      <c r="T176" s="21"/>
      <c r="U176" s="21"/>
      <c r="V176" s="21"/>
      <c r="W176" s="21"/>
      <c r="X176" s="21"/>
      <c r="Y176" s="19"/>
      <c r="Z176" s="27"/>
      <c r="AA176" s="25"/>
      <c r="AB176" s="16"/>
      <c r="AC176" s="17"/>
      <c r="AD176" s="19"/>
      <c r="AE176" s="26"/>
      <c r="AF176" s="26"/>
      <c r="AG176" s="18"/>
      <c r="AH176" s="18"/>
      <c r="AI176" s="18"/>
      <c r="AJ176" s="18"/>
      <c r="AK176" s="18"/>
      <c r="AL176" s="21"/>
      <c r="AM176" s="21"/>
      <c r="AN176" s="21"/>
      <c r="AO176" s="21"/>
      <c r="AP176" s="19"/>
      <c r="AQ176" s="29"/>
    </row>
    <row r="177" spans="2:43" s="14" customFormat="1" x14ac:dyDescent="0.2">
      <c r="B177" s="9"/>
      <c r="C177" s="24"/>
      <c r="D177" s="25"/>
      <c r="E177" s="16"/>
      <c r="F177" s="17"/>
      <c r="G177" s="17"/>
      <c r="H177" s="17"/>
      <c r="I177" s="26"/>
      <c r="J177" s="26"/>
      <c r="K177" s="18"/>
      <c r="L177" s="18"/>
      <c r="M177" s="18"/>
      <c r="N177" s="18"/>
      <c r="O177" s="19"/>
      <c r="P177" s="20"/>
      <c r="Q177" s="18"/>
      <c r="R177" s="21"/>
      <c r="S177" s="21"/>
      <c r="T177" s="21"/>
      <c r="U177" s="21"/>
      <c r="V177" s="21"/>
      <c r="W177" s="21"/>
      <c r="X177" s="21"/>
      <c r="Y177" s="19"/>
      <c r="Z177" s="27"/>
      <c r="AA177" s="25"/>
      <c r="AB177" s="16"/>
      <c r="AC177" s="17"/>
      <c r="AD177" s="19"/>
      <c r="AE177" s="26"/>
      <c r="AF177" s="26"/>
      <c r="AG177" s="18"/>
      <c r="AH177" s="18"/>
      <c r="AI177" s="18"/>
      <c r="AJ177" s="18"/>
      <c r="AK177" s="18"/>
      <c r="AL177" s="21"/>
      <c r="AM177" s="21"/>
      <c r="AN177" s="21"/>
      <c r="AO177" s="21"/>
      <c r="AP177" s="19"/>
      <c r="AQ177" s="29"/>
    </row>
    <row r="178" spans="2:43" s="14" customFormat="1" x14ac:dyDescent="0.2">
      <c r="B178" s="9"/>
      <c r="C178" s="24"/>
      <c r="D178" s="25"/>
      <c r="E178" s="16"/>
      <c r="F178" s="17"/>
      <c r="G178" s="17"/>
      <c r="H178" s="17"/>
      <c r="I178" s="26"/>
      <c r="J178" s="26"/>
      <c r="K178" s="18"/>
      <c r="L178" s="18"/>
      <c r="M178" s="18"/>
      <c r="N178" s="18"/>
      <c r="O178" s="19"/>
      <c r="P178" s="20"/>
      <c r="Q178" s="18"/>
      <c r="R178" s="21"/>
      <c r="S178" s="21"/>
      <c r="T178" s="21"/>
      <c r="U178" s="21"/>
      <c r="V178" s="21"/>
      <c r="W178" s="21"/>
      <c r="X178" s="21"/>
      <c r="Y178" s="19"/>
      <c r="Z178" s="27"/>
      <c r="AA178" s="25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28"/>
    </row>
    <row r="179" spans="2:43" s="14" customFormat="1" x14ac:dyDescent="0.2">
      <c r="B179" s="9"/>
      <c r="C179" s="24"/>
      <c r="D179" s="25"/>
      <c r="E179" s="16"/>
      <c r="F179" s="17"/>
      <c r="G179" s="17"/>
      <c r="H179" s="17"/>
      <c r="I179" s="13"/>
      <c r="J179" s="13"/>
      <c r="K179" s="13"/>
      <c r="L179" s="13"/>
      <c r="M179" s="18"/>
      <c r="N179" s="18"/>
      <c r="O179" s="19"/>
      <c r="P179" s="20"/>
      <c r="Q179" s="18"/>
      <c r="R179" s="21"/>
      <c r="S179" s="21"/>
      <c r="T179" s="21"/>
      <c r="U179" s="21"/>
      <c r="V179" s="21"/>
      <c r="W179" s="21"/>
      <c r="X179" s="21"/>
      <c r="Y179" s="19"/>
      <c r="Z179" s="27"/>
      <c r="AA179" s="25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28"/>
    </row>
    <row r="180" spans="2:43" s="14" customFormat="1" x14ac:dyDescent="0.2">
      <c r="B180" s="9"/>
      <c r="C180" s="24"/>
      <c r="D180" s="13"/>
      <c r="E180" s="16"/>
      <c r="F180" s="17"/>
      <c r="G180" s="17"/>
      <c r="H180" s="17"/>
      <c r="I180" s="13"/>
      <c r="J180" s="13"/>
      <c r="K180" s="13"/>
      <c r="L180" s="13"/>
      <c r="M180" s="18"/>
      <c r="N180" s="18"/>
      <c r="O180" s="19"/>
      <c r="P180" s="20"/>
      <c r="Q180" s="18"/>
      <c r="R180" s="21"/>
      <c r="S180" s="21"/>
      <c r="T180" s="21"/>
      <c r="U180" s="21"/>
      <c r="V180" s="21"/>
      <c r="W180" s="21"/>
      <c r="X180" s="21"/>
      <c r="Y180" s="19"/>
      <c r="Z180" s="13"/>
      <c r="AA180" s="13"/>
      <c r="AB180" s="13"/>
      <c r="AC180" s="13"/>
      <c r="AD180" s="13"/>
    </row>
    <row r="181" spans="2:43" s="14" customFormat="1" x14ac:dyDescent="0.2">
      <c r="B181" s="9"/>
      <c r="C181" s="24"/>
      <c r="D181" s="23"/>
      <c r="E181" s="16"/>
      <c r="F181" s="17"/>
      <c r="G181" s="17"/>
      <c r="H181" s="17"/>
      <c r="I181" s="24"/>
      <c r="J181" s="24"/>
      <c r="K181" s="24"/>
      <c r="L181" s="24"/>
      <c r="M181" s="18"/>
      <c r="N181" s="18"/>
      <c r="O181" s="19"/>
      <c r="P181" s="20"/>
      <c r="Q181" s="18"/>
      <c r="R181" s="21"/>
      <c r="S181" s="21"/>
      <c r="T181" s="21"/>
      <c r="U181" s="21"/>
      <c r="V181" s="21"/>
      <c r="W181" s="21"/>
      <c r="X181" s="21"/>
      <c r="Y181" s="19"/>
      <c r="Z181" s="23"/>
      <c r="AA181" s="24"/>
      <c r="AB181" s="24"/>
      <c r="AC181" s="24"/>
      <c r="AD181" s="24"/>
    </row>
    <row r="182" spans="2:43" s="14" customFormat="1" x14ac:dyDescent="0.2">
      <c r="B182" s="9"/>
      <c r="C182" s="24"/>
      <c r="D182" s="25"/>
      <c r="E182" s="16"/>
      <c r="F182" s="17"/>
      <c r="G182" s="17"/>
      <c r="H182" s="17"/>
      <c r="I182" s="26"/>
      <c r="J182" s="26"/>
      <c r="K182" s="18"/>
      <c r="L182" s="18"/>
      <c r="M182" s="18"/>
      <c r="N182" s="18"/>
      <c r="O182" s="19"/>
      <c r="P182" s="20"/>
      <c r="Q182" s="18"/>
      <c r="R182" s="21"/>
      <c r="S182" s="21"/>
      <c r="T182" s="21"/>
      <c r="U182" s="21"/>
      <c r="V182" s="21"/>
      <c r="W182" s="21"/>
      <c r="X182" s="21"/>
      <c r="Y182" s="19"/>
      <c r="Z182" s="25"/>
      <c r="AA182" s="16"/>
      <c r="AB182" s="17"/>
      <c r="AC182" s="17"/>
      <c r="AD182" s="26"/>
    </row>
    <row r="183" spans="2:43" s="14" customFormat="1" x14ac:dyDescent="0.2">
      <c r="B183" s="9"/>
      <c r="C183" s="24"/>
      <c r="D183" s="25"/>
      <c r="E183" s="16"/>
      <c r="F183" s="17"/>
      <c r="G183" s="17"/>
      <c r="H183" s="17"/>
      <c r="I183" s="26"/>
      <c r="J183" s="26"/>
      <c r="K183" s="18"/>
      <c r="L183" s="18"/>
      <c r="M183" s="18"/>
      <c r="N183" s="18"/>
      <c r="O183" s="19"/>
      <c r="P183" s="20"/>
      <c r="Q183" s="18"/>
      <c r="R183" s="21"/>
      <c r="S183" s="21"/>
      <c r="T183" s="21"/>
      <c r="U183" s="21"/>
      <c r="V183" s="21"/>
      <c r="W183" s="21"/>
      <c r="X183" s="21"/>
      <c r="Y183" s="19"/>
      <c r="Z183" s="25"/>
      <c r="AA183" s="16"/>
      <c r="AB183" s="17"/>
      <c r="AC183" s="19"/>
      <c r="AD183" s="13"/>
    </row>
    <row r="184" spans="2:43" s="14" customFormat="1" x14ac:dyDescent="0.2">
      <c r="B184" s="9"/>
      <c r="C184" s="24"/>
      <c r="D184" s="25"/>
      <c r="E184" s="16"/>
      <c r="F184" s="17"/>
      <c r="G184" s="17"/>
      <c r="H184" s="17"/>
      <c r="I184" s="26"/>
      <c r="J184" s="26"/>
      <c r="K184" s="18"/>
      <c r="L184" s="18"/>
      <c r="M184" s="18"/>
      <c r="N184" s="18"/>
      <c r="O184" s="19"/>
      <c r="P184" s="20"/>
      <c r="Q184" s="18"/>
      <c r="R184" s="21"/>
      <c r="S184" s="21"/>
      <c r="T184" s="21"/>
      <c r="U184" s="21"/>
      <c r="V184" s="21"/>
      <c r="W184" s="21"/>
      <c r="X184" s="21"/>
      <c r="Y184" s="19"/>
      <c r="Z184" s="25"/>
      <c r="AA184" s="16"/>
      <c r="AB184" s="17"/>
      <c r="AC184" s="19"/>
      <c r="AD184" s="26"/>
    </row>
    <row r="185" spans="2:43" s="14" customFormat="1" x14ac:dyDescent="0.2">
      <c r="B185" s="9"/>
      <c r="C185" s="24"/>
      <c r="D185" s="25"/>
      <c r="E185" s="16"/>
      <c r="F185" s="17"/>
      <c r="G185" s="17"/>
      <c r="H185" s="17"/>
      <c r="I185" s="26"/>
      <c r="J185" s="26"/>
      <c r="K185" s="18"/>
      <c r="L185" s="18"/>
      <c r="M185" s="18"/>
      <c r="N185" s="18"/>
      <c r="O185" s="19"/>
      <c r="P185" s="20"/>
      <c r="Q185" s="18"/>
      <c r="R185" s="21"/>
      <c r="S185" s="21"/>
      <c r="T185" s="21"/>
      <c r="U185" s="21"/>
      <c r="V185" s="21"/>
      <c r="W185" s="21"/>
      <c r="X185" s="21"/>
      <c r="Y185" s="19"/>
      <c r="Z185" s="25"/>
      <c r="AA185" s="16"/>
      <c r="AB185" s="17"/>
      <c r="AC185" s="19"/>
      <c r="AD185" s="13"/>
    </row>
    <row r="186" spans="2:43" s="14" customFormat="1" x14ac:dyDescent="0.2">
      <c r="B186" s="9"/>
      <c r="C186" s="24"/>
      <c r="D186" s="25"/>
      <c r="E186" s="16"/>
      <c r="F186" s="17"/>
      <c r="G186" s="17"/>
      <c r="H186" s="17"/>
      <c r="I186" s="26"/>
      <c r="J186" s="26"/>
      <c r="K186" s="18"/>
      <c r="L186" s="18"/>
      <c r="M186" s="18"/>
      <c r="N186" s="18"/>
      <c r="O186" s="19"/>
      <c r="P186" s="20"/>
      <c r="Q186" s="18"/>
      <c r="R186" s="21"/>
      <c r="S186" s="21"/>
      <c r="T186" s="21"/>
      <c r="U186" s="21"/>
      <c r="V186" s="21"/>
      <c r="W186" s="21"/>
      <c r="X186" s="21"/>
      <c r="Y186" s="19"/>
      <c r="Z186" s="25"/>
      <c r="AA186" s="16"/>
      <c r="AB186" s="17"/>
      <c r="AC186" s="19"/>
      <c r="AD186" s="13"/>
    </row>
    <row r="187" spans="2:43" s="14" customFormat="1" x14ac:dyDescent="0.2">
      <c r="B187" s="9"/>
      <c r="C187" s="24"/>
      <c r="D187" s="25"/>
      <c r="E187" s="16"/>
      <c r="F187" s="17"/>
      <c r="G187" s="17"/>
      <c r="H187" s="17"/>
      <c r="I187" s="26"/>
      <c r="J187" s="26"/>
      <c r="K187" s="18"/>
      <c r="L187" s="18"/>
      <c r="M187" s="18"/>
      <c r="N187" s="18"/>
      <c r="O187" s="19"/>
      <c r="P187" s="20"/>
      <c r="Q187" s="18"/>
      <c r="R187" s="21"/>
      <c r="S187" s="21"/>
      <c r="T187" s="21"/>
      <c r="U187" s="21"/>
      <c r="V187" s="21"/>
      <c r="W187" s="21"/>
      <c r="X187" s="21"/>
      <c r="Y187" s="19"/>
      <c r="Z187" s="25"/>
      <c r="AA187" s="16"/>
      <c r="AB187" s="17"/>
      <c r="AC187" s="19"/>
      <c r="AD187" s="13"/>
    </row>
    <row r="188" spans="2:43" s="14" customFormat="1" x14ac:dyDescent="0.2">
      <c r="B188" s="9"/>
      <c r="C188" s="24"/>
      <c r="D188" s="25"/>
      <c r="E188" s="16"/>
      <c r="F188" s="17"/>
      <c r="G188" s="17"/>
      <c r="H188" s="17"/>
      <c r="I188" s="26"/>
      <c r="J188" s="26"/>
      <c r="K188" s="18"/>
      <c r="L188" s="18"/>
      <c r="M188" s="18"/>
      <c r="N188" s="18"/>
      <c r="O188" s="19"/>
      <c r="P188" s="20"/>
      <c r="Q188" s="18"/>
      <c r="R188" s="21"/>
      <c r="S188" s="21"/>
      <c r="T188" s="21"/>
      <c r="U188" s="21"/>
      <c r="V188" s="21"/>
      <c r="W188" s="21"/>
      <c r="X188" s="21"/>
      <c r="Y188" s="19"/>
      <c r="Z188" s="25"/>
      <c r="AA188" s="16"/>
      <c r="AB188" s="17"/>
      <c r="AC188" s="19"/>
      <c r="AD188" s="13"/>
    </row>
    <row r="189" spans="2:43" s="14" customFormat="1" x14ac:dyDescent="0.2">
      <c r="B189" s="9"/>
      <c r="C189" s="24"/>
      <c r="D189" s="25"/>
      <c r="E189" s="16"/>
      <c r="F189" s="17"/>
      <c r="G189" s="17"/>
      <c r="H189" s="17"/>
      <c r="I189" s="13"/>
      <c r="J189" s="13"/>
      <c r="K189" s="18"/>
      <c r="L189" s="18"/>
      <c r="M189" s="18"/>
      <c r="N189" s="18"/>
      <c r="O189" s="19"/>
      <c r="P189" s="20"/>
      <c r="Q189" s="18"/>
      <c r="R189" s="21"/>
      <c r="S189" s="21"/>
      <c r="T189" s="21"/>
      <c r="U189" s="21"/>
      <c r="V189" s="21"/>
      <c r="W189" s="21"/>
      <c r="X189" s="21"/>
      <c r="Y189" s="19"/>
      <c r="Z189" s="25"/>
      <c r="AA189" s="16"/>
      <c r="AB189" s="17"/>
      <c r="AC189" s="19"/>
      <c r="AD189" s="13"/>
    </row>
    <row r="190" spans="2:43" s="14" customFormat="1" x14ac:dyDescent="0.2">
      <c r="B190" s="9"/>
      <c r="C190" s="24"/>
      <c r="D190" s="13"/>
      <c r="E190" s="16"/>
      <c r="F190" s="17"/>
      <c r="G190" s="17"/>
      <c r="H190" s="17"/>
      <c r="I190" s="13"/>
      <c r="J190" s="13"/>
      <c r="K190" s="13"/>
      <c r="L190" s="13"/>
      <c r="M190" s="18"/>
      <c r="N190" s="18"/>
      <c r="O190" s="19"/>
      <c r="P190" s="20"/>
      <c r="Q190" s="18"/>
      <c r="R190" s="21"/>
      <c r="S190" s="21"/>
      <c r="T190" s="21"/>
      <c r="U190" s="21"/>
      <c r="V190" s="21"/>
      <c r="W190" s="21"/>
      <c r="X190" s="21"/>
      <c r="Y190" s="19"/>
      <c r="Z190" s="13"/>
      <c r="AA190" s="13"/>
      <c r="AB190" s="13"/>
      <c r="AC190" s="13"/>
      <c r="AD190" s="13"/>
    </row>
    <row r="191" spans="2:43" s="14" customFormat="1" x14ac:dyDescent="0.2">
      <c r="B191" s="9"/>
      <c r="C191" s="24"/>
      <c r="D191" s="23"/>
      <c r="E191" s="16"/>
      <c r="F191" s="17"/>
      <c r="G191" s="17"/>
      <c r="H191" s="17"/>
      <c r="I191" s="24"/>
      <c r="J191" s="24"/>
      <c r="K191" s="24"/>
      <c r="L191" s="24"/>
      <c r="M191" s="18"/>
      <c r="N191" s="18"/>
      <c r="O191" s="19"/>
      <c r="P191" s="20"/>
      <c r="Q191" s="18"/>
      <c r="R191" s="21"/>
      <c r="S191" s="21"/>
      <c r="T191" s="21"/>
      <c r="U191" s="21"/>
      <c r="V191" s="21"/>
      <c r="W191" s="21"/>
      <c r="X191" s="21"/>
      <c r="Y191" s="19"/>
      <c r="Z191" s="13"/>
      <c r="AA191" s="13"/>
      <c r="AB191" s="13"/>
      <c r="AC191" s="13"/>
      <c r="AD191" s="13"/>
    </row>
    <row r="192" spans="2:43" s="14" customFormat="1" x14ac:dyDescent="0.2">
      <c r="B192" s="9"/>
      <c r="C192" s="24"/>
      <c r="D192" s="25"/>
      <c r="E192" s="16"/>
      <c r="F192" s="17"/>
      <c r="G192" s="17"/>
      <c r="H192" s="17"/>
      <c r="I192" s="26"/>
      <c r="J192" s="26"/>
      <c r="K192" s="18"/>
      <c r="L192" s="18"/>
      <c r="M192" s="18"/>
      <c r="N192" s="18"/>
      <c r="O192" s="19"/>
      <c r="P192" s="20"/>
      <c r="Q192" s="18"/>
      <c r="R192" s="21"/>
      <c r="S192" s="21"/>
      <c r="T192" s="21"/>
      <c r="U192" s="21"/>
      <c r="V192" s="21"/>
      <c r="W192" s="21"/>
      <c r="X192" s="21"/>
      <c r="Y192" s="19"/>
      <c r="Z192" s="13"/>
      <c r="AA192" s="13"/>
      <c r="AB192" s="13"/>
      <c r="AC192" s="13"/>
      <c r="AD192" s="13"/>
    </row>
    <row r="193" spans="2:30" s="14" customFormat="1" x14ac:dyDescent="0.2">
      <c r="B193" s="9"/>
      <c r="C193" s="24"/>
      <c r="D193" s="25"/>
      <c r="E193" s="16"/>
      <c r="F193" s="17"/>
      <c r="G193" s="17"/>
      <c r="H193" s="17"/>
      <c r="I193" s="26"/>
      <c r="J193" s="26"/>
      <c r="K193" s="18"/>
      <c r="L193" s="18"/>
      <c r="M193" s="18"/>
      <c r="N193" s="18"/>
      <c r="O193" s="19"/>
      <c r="P193" s="20"/>
      <c r="Q193" s="18"/>
      <c r="R193" s="21"/>
      <c r="S193" s="21"/>
      <c r="T193" s="21"/>
      <c r="U193" s="21"/>
      <c r="V193" s="21"/>
      <c r="W193" s="21"/>
      <c r="X193" s="21"/>
      <c r="Y193" s="19"/>
      <c r="Z193" s="13"/>
      <c r="AA193" s="13"/>
      <c r="AB193" s="13"/>
      <c r="AC193" s="13"/>
      <c r="AD193" s="13"/>
    </row>
    <row r="194" spans="2:30" s="14" customFormat="1" x14ac:dyDescent="0.2">
      <c r="B194" s="9"/>
      <c r="C194" s="24"/>
      <c r="D194" s="25"/>
      <c r="E194" s="16"/>
      <c r="F194" s="17"/>
      <c r="G194" s="17"/>
      <c r="H194" s="17"/>
      <c r="I194" s="26"/>
      <c r="J194" s="26"/>
      <c r="K194" s="18"/>
      <c r="L194" s="18"/>
      <c r="M194" s="18"/>
      <c r="N194" s="18"/>
      <c r="O194" s="19"/>
      <c r="P194" s="20"/>
      <c r="Q194" s="18"/>
      <c r="R194" s="21"/>
      <c r="S194" s="21"/>
      <c r="T194" s="21"/>
      <c r="U194" s="21"/>
      <c r="V194" s="21"/>
      <c r="W194" s="21"/>
      <c r="X194" s="21"/>
      <c r="Y194" s="19"/>
      <c r="Z194" s="13"/>
      <c r="AA194" s="13"/>
      <c r="AB194" s="13"/>
      <c r="AC194" s="13"/>
      <c r="AD194" s="13"/>
    </row>
    <row r="195" spans="2:30" s="14" customFormat="1" x14ac:dyDescent="0.2">
      <c r="B195" s="9"/>
      <c r="C195" s="24"/>
      <c r="D195" s="25"/>
      <c r="E195" s="16"/>
      <c r="F195" s="17"/>
      <c r="G195" s="17"/>
      <c r="H195" s="17"/>
      <c r="I195" s="26"/>
      <c r="J195" s="26"/>
      <c r="K195" s="18"/>
      <c r="L195" s="18"/>
      <c r="M195" s="18"/>
      <c r="N195" s="18"/>
      <c r="O195" s="19"/>
      <c r="P195" s="20"/>
      <c r="Q195" s="18"/>
      <c r="R195" s="21"/>
      <c r="S195" s="21"/>
      <c r="T195" s="21"/>
      <c r="U195" s="21"/>
      <c r="V195" s="21"/>
      <c r="W195" s="21"/>
      <c r="X195" s="21"/>
      <c r="Y195" s="19"/>
      <c r="Z195" s="13"/>
      <c r="AA195" s="13"/>
      <c r="AB195" s="13"/>
      <c r="AC195" s="13"/>
      <c r="AD195" s="13"/>
    </row>
    <row r="196" spans="2:30" s="14" customFormat="1" x14ac:dyDescent="0.2">
      <c r="B196" s="9"/>
      <c r="C196" s="24"/>
      <c r="D196" s="25"/>
      <c r="E196" s="16"/>
      <c r="F196" s="17"/>
      <c r="G196" s="17"/>
      <c r="H196" s="17"/>
      <c r="I196" s="26"/>
      <c r="J196" s="26"/>
      <c r="K196" s="18"/>
      <c r="L196" s="18"/>
      <c r="M196" s="18"/>
      <c r="N196" s="18"/>
      <c r="O196" s="19"/>
      <c r="P196" s="20"/>
      <c r="Q196" s="18"/>
      <c r="R196" s="21"/>
      <c r="S196" s="21"/>
      <c r="T196" s="21"/>
      <c r="U196" s="21"/>
      <c r="V196" s="21"/>
      <c r="W196" s="21"/>
      <c r="X196" s="21"/>
      <c r="Y196" s="19"/>
      <c r="Z196" s="13"/>
      <c r="AA196" s="13"/>
      <c r="AB196" s="13"/>
      <c r="AC196" s="13"/>
      <c r="AD196" s="13"/>
    </row>
    <row r="197" spans="2:30" s="14" customFormat="1" x14ac:dyDescent="0.2">
      <c r="B197" s="9"/>
      <c r="C197" s="24"/>
      <c r="D197" s="25"/>
      <c r="E197" s="16"/>
      <c r="F197" s="17"/>
      <c r="G197" s="17"/>
      <c r="H197" s="17"/>
      <c r="I197" s="26"/>
      <c r="J197" s="26"/>
      <c r="K197" s="18"/>
      <c r="L197" s="18"/>
      <c r="M197" s="18"/>
      <c r="N197" s="18"/>
      <c r="O197" s="19"/>
      <c r="P197" s="20"/>
      <c r="Q197" s="18"/>
      <c r="R197" s="21"/>
      <c r="S197" s="21"/>
      <c r="T197" s="21"/>
      <c r="U197" s="21"/>
      <c r="V197" s="21"/>
      <c r="W197" s="21"/>
      <c r="X197" s="21"/>
      <c r="Y197" s="19"/>
      <c r="Z197" s="13"/>
      <c r="AA197" s="13"/>
      <c r="AB197" s="13"/>
      <c r="AC197" s="13"/>
      <c r="AD197" s="13"/>
    </row>
    <row r="198" spans="2:30" s="14" customFormat="1" x14ac:dyDescent="0.2">
      <c r="B198" s="9"/>
      <c r="C198" s="24"/>
      <c r="D198" s="25"/>
      <c r="E198" s="16"/>
      <c r="F198" s="17"/>
      <c r="G198" s="17"/>
      <c r="H198" s="17"/>
      <c r="I198" s="26"/>
      <c r="J198" s="26"/>
      <c r="K198" s="18"/>
      <c r="L198" s="18"/>
      <c r="M198" s="18"/>
      <c r="N198" s="18"/>
      <c r="O198" s="19"/>
      <c r="P198" s="20"/>
      <c r="Q198" s="18"/>
      <c r="R198" s="21"/>
      <c r="S198" s="21"/>
      <c r="T198" s="21"/>
      <c r="U198" s="21"/>
      <c r="V198" s="21"/>
      <c r="W198" s="21"/>
      <c r="X198" s="21"/>
      <c r="Y198" s="19"/>
      <c r="Z198" s="13"/>
      <c r="AA198" s="13"/>
      <c r="AB198" s="13"/>
      <c r="AC198" s="13"/>
      <c r="AD198" s="13"/>
    </row>
    <row r="199" spans="2:30" s="14" customFormat="1" x14ac:dyDescent="0.2">
      <c r="B199" s="9"/>
      <c r="C199" s="24"/>
      <c r="D199" s="25"/>
      <c r="E199" s="16"/>
      <c r="F199" s="17"/>
      <c r="G199" s="17"/>
      <c r="H199" s="17"/>
      <c r="I199" s="26"/>
      <c r="J199" s="26"/>
      <c r="K199" s="18"/>
      <c r="L199" s="18"/>
      <c r="M199" s="18"/>
      <c r="N199" s="18"/>
      <c r="O199" s="19"/>
      <c r="P199" s="20"/>
      <c r="Q199" s="18"/>
      <c r="R199" s="21"/>
      <c r="S199" s="21"/>
      <c r="T199" s="21"/>
      <c r="U199" s="21"/>
      <c r="V199" s="21"/>
      <c r="W199" s="21"/>
      <c r="X199" s="21"/>
      <c r="Y199" s="19"/>
      <c r="Z199" s="13"/>
      <c r="AA199" s="13"/>
      <c r="AB199" s="13"/>
      <c r="AC199" s="13"/>
      <c r="AD199" s="13"/>
    </row>
    <row r="200" spans="2:30" s="14" customFormat="1" x14ac:dyDescent="0.2">
      <c r="B200" s="9"/>
      <c r="C200" s="24"/>
      <c r="D200" s="25"/>
      <c r="E200" s="16"/>
      <c r="F200" s="17"/>
      <c r="G200" s="17"/>
      <c r="H200" s="17"/>
      <c r="I200" s="26"/>
      <c r="J200" s="26"/>
      <c r="K200" s="18"/>
      <c r="L200" s="18"/>
      <c r="M200" s="18"/>
      <c r="N200" s="18"/>
      <c r="O200" s="19"/>
      <c r="P200" s="20"/>
      <c r="Q200" s="18"/>
      <c r="R200" s="21"/>
      <c r="S200" s="21"/>
      <c r="T200" s="21"/>
      <c r="U200" s="21"/>
      <c r="V200" s="21"/>
      <c r="W200" s="21"/>
      <c r="X200" s="21"/>
      <c r="Y200" s="19"/>
      <c r="Z200" s="13"/>
      <c r="AA200" s="13"/>
      <c r="AB200" s="13"/>
      <c r="AC200" s="13"/>
      <c r="AD200" s="13"/>
    </row>
    <row r="201" spans="2:30" s="14" customFormat="1" x14ac:dyDescent="0.2">
      <c r="B201" s="9"/>
      <c r="C201" s="24"/>
      <c r="D201" s="25"/>
      <c r="E201" s="16"/>
      <c r="F201" s="17"/>
      <c r="G201" s="17"/>
      <c r="H201" s="17"/>
      <c r="I201" s="26"/>
      <c r="J201" s="26"/>
      <c r="K201" s="18"/>
      <c r="L201" s="18"/>
      <c r="M201" s="18"/>
      <c r="N201" s="18"/>
      <c r="O201" s="19"/>
      <c r="P201" s="20"/>
      <c r="Q201" s="18"/>
      <c r="R201" s="21"/>
      <c r="S201" s="21"/>
      <c r="T201" s="21"/>
      <c r="U201" s="21"/>
      <c r="V201" s="21"/>
      <c r="W201" s="21"/>
      <c r="X201" s="21"/>
      <c r="Y201" s="19"/>
      <c r="Z201" s="13"/>
      <c r="AA201" s="13"/>
      <c r="AB201" s="13"/>
      <c r="AC201" s="13"/>
      <c r="AD201" s="13"/>
    </row>
    <row r="202" spans="2:30" s="14" customFormat="1" x14ac:dyDescent="0.2">
      <c r="B202" s="9"/>
      <c r="C202" s="24"/>
      <c r="D202" s="25"/>
      <c r="E202" s="16"/>
      <c r="F202" s="17"/>
      <c r="G202" s="17"/>
      <c r="H202" s="17"/>
      <c r="I202" s="26"/>
      <c r="J202" s="26"/>
      <c r="K202" s="18"/>
      <c r="L202" s="18"/>
      <c r="M202" s="18"/>
      <c r="N202" s="18"/>
      <c r="O202" s="19"/>
      <c r="P202" s="20"/>
      <c r="Q202" s="18"/>
      <c r="R202" s="21"/>
      <c r="S202" s="21"/>
      <c r="T202" s="21"/>
      <c r="U202" s="21"/>
      <c r="V202" s="21"/>
      <c r="W202" s="21"/>
      <c r="X202" s="21"/>
      <c r="Y202" s="19"/>
      <c r="Z202" s="13"/>
      <c r="AA202" s="13"/>
      <c r="AB202" s="13"/>
      <c r="AC202" s="13"/>
      <c r="AD202" s="13"/>
    </row>
    <row r="203" spans="2:30" s="14" customFormat="1" x14ac:dyDescent="0.2">
      <c r="B203" s="9"/>
      <c r="C203" s="24"/>
      <c r="D203" s="13"/>
      <c r="E203" s="16"/>
      <c r="F203" s="17"/>
      <c r="G203" s="17"/>
      <c r="H203" s="17"/>
      <c r="I203" s="13"/>
      <c r="J203" s="13"/>
      <c r="K203" s="13"/>
      <c r="L203" s="13"/>
      <c r="M203" s="18"/>
      <c r="N203" s="18"/>
      <c r="O203" s="19"/>
      <c r="P203" s="20"/>
      <c r="Q203" s="18"/>
      <c r="R203" s="21"/>
      <c r="S203" s="21"/>
      <c r="T203" s="21"/>
      <c r="U203" s="21"/>
      <c r="V203" s="21"/>
      <c r="W203" s="21"/>
      <c r="X203" s="21"/>
      <c r="Y203" s="19"/>
      <c r="Z203" s="13"/>
      <c r="AA203" s="13"/>
      <c r="AB203" s="13"/>
      <c r="AC203" s="13"/>
      <c r="AD203" s="13"/>
    </row>
    <row r="204" spans="2:30" s="14" customFormat="1" x14ac:dyDescent="0.2">
      <c r="B204" s="9"/>
      <c r="C204" s="24"/>
      <c r="D204" s="13"/>
      <c r="E204" s="16"/>
      <c r="F204" s="17"/>
      <c r="G204" s="17"/>
      <c r="H204" s="17"/>
      <c r="I204" s="13"/>
      <c r="J204" s="13"/>
      <c r="K204" s="13"/>
      <c r="L204" s="13"/>
      <c r="M204" s="18"/>
      <c r="N204" s="18"/>
      <c r="O204" s="19"/>
      <c r="P204" s="20"/>
      <c r="Q204" s="18"/>
      <c r="R204" s="21"/>
      <c r="S204" s="21"/>
      <c r="T204" s="21"/>
      <c r="U204" s="21"/>
      <c r="V204" s="21"/>
      <c r="W204" s="21"/>
      <c r="X204" s="21"/>
      <c r="Y204" s="19"/>
      <c r="Z204" s="13"/>
      <c r="AA204" s="13"/>
      <c r="AB204" s="13"/>
      <c r="AC204" s="13"/>
      <c r="AD204" s="13"/>
    </row>
    <row r="205" spans="2:30" s="14" customFormat="1" ht="15" x14ac:dyDescent="0.25">
      <c r="B205" s="9"/>
      <c r="C205" s="15"/>
      <c r="D205" s="25"/>
      <c r="E205" s="16"/>
      <c r="F205" s="17"/>
      <c r="G205" s="17"/>
      <c r="H205" s="17"/>
      <c r="I205" s="26"/>
      <c r="J205" s="18"/>
      <c r="K205" s="18"/>
      <c r="L205" s="18"/>
      <c r="M205" s="18"/>
      <c r="N205" s="18"/>
      <c r="O205" s="19"/>
      <c r="P205" s="20"/>
      <c r="Q205" s="18"/>
      <c r="R205" s="21"/>
      <c r="S205" s="21"/>
      <c r="T205" s="21"/>
      <c r="U205" s="21"/>
      <c r="V205" s="21"/>
      <c r="W205" s="21"/>
      <c r="X205" s="21"/>
      <c r="Y205" s="19"/>
      <c r="Z205" s="13"/>
      <c r="AA205" s="13"/>
      <c r="AB205" s="13"/>
      <c r="AC205" s="13"/>
      <c r="AD205" s="13"/>
    </row>
    <row r="206" spans="2:30" s="14" customFormat="1" x14ac:dyDescent="0.2">
      <c r="B206" s="9"/>
      <c r="C206" s="24"/>
      <c r="D206" s="23"/>
      <c r="E206" s="16"/>
      <c r="F206" s="17"/>
      <c r="G206" s="17"/>
      <c r="H206" s="17"/>
      <c r="I206" s="24"/>
      <c r="J206" s="24"/>
      <c r="K206" s="24"/>
      <c r="L206" s="24"/>
      <c r="M206" s="18"/>
      <c r="N206" s="18"/>
      <c r="O206" s="19"/>
      <c r="P206" s="20"/>
      <c r="Q206" s="18"/>
      <c r="R206" s="21"/>
      <c r="S206" s="21"/>
      <c r="T206" s="21"/>
      <c r="U206" s="21"/>
      <c r="V206" s="21"/>
      <c r="W206" s="21"/>
      <c r="X206" s="21"/>
      <c r="Y206" s="19"/>
      <c r="Z206" s="13"/>
      <c r="AA206" s="13"/>
      <c r="AB206" s="13"/>
      <c r="AC206" s="13"/>
      <c r="AD206" s="13"/>
    </row>
    <row r="207" spans="2:30" s="14" customFormat="1" x14ac:dyDescent="0.2">
      <c r="B207" s="9"/>
      <c r="C207" s="24"/>
      <c r="D207" s="25"/>
      <c r="E207" s="16"/>
      <c r="F207" s="17"/>
      <c r="G207" s="17"/>
      <c r="H207" s="17"/>
      <c r="I207" s="26"/>
      <c r="J207" s="26"/>
      <c r="K207" s="18"/>
      <c r="L207" s="18"/>
      <c r="M207" s="18"/>
      <c r="N207" s="18"/>
      <c r="O207" s="19"/>
      <c r="P207" s="20"/>
      <c r="Q207" s="18"/>
      <c r="R207" s="21"/>
      <c r="S207" s="21"/>
      <c r="T207" s="21"/>
      <c r="U207" s="21"/>
      <c r="V207" s="21"/>
      <c r="W207" s="21"/>
      <c r="X207" s="21"/>
      <c r="Y207" s="19"/>
      <c r="Z207" s="13"/>
      <c r="AA207" s="13"/>
      <c r="AB207" s="13"/>
      <c r="AC207" s="13"/>
      <c r="AD207" s="13"/>
    </row>
    <row r="208" spans="2:30" s="14" customFormat="1" x14ac:dyDescent="0.2">
      <c r="B208" s="9"/>
      <c r="C208" s="24"/>
      <c r="D208" s="25"/>
      <c r="E208" s="16"/>
      <c r="F208" s="17"/>
      <c r="G208" s="17"/>
      <c r="H208" s="17"/>
      <c r="I208" s="26"/>
      <c r="J208" s="26"/>
      <c r="K208" s="18"/>
      <c r="L208" s="18"/>
      <c r="M208" s="18"/>
      <c r="N208" s="18"/>
      <c r="O208" s="19"/>
      <c r="P208" s="20"/>
      <c r="Q208" s="18"/>
      <c r="R208" s="21"/>
      <c r="S208" s="21"/>
      <c r="T208" s="21"/>
      <c r="U208" s="21"/>
      <c r="V208" s="21"/>
      <c r="W208" s="21"/>
      <c r="X208" s="21"/>
      <c r="Y208" s="19"/>
      <c r="Z208" s="13"/>
      <c r="AA208" s="13"/>
      <c r="AB208" s="13"/>
      <c r="AC208" s="13"/>
      <c r="AD208" s="13"/>
    </row>
    <row r="209" spans="2:30" s="14" customFormat="1" x14ac:dyDescent="0.2">
      <c r="B209" s="9"/>
      <c r="C209" s="24"/>
      <c r="D209" s="25"/>
      <c r="E209" s="16"/>
      <c r="F209" s="17"/>
      <c r="G209" s="17"/>
      <c r="H209" s="17"/>
      <c r="I209" s="26"/>
      <c r="J209" s="26"/>
      <c r="K209" s="18"/>
      <c r="L209" s="18"/>
      <c r="M209" s="18"/>
      <c r="N209" s="18"/>
      <c r="O209" s="19"/>
      <c r="P209" s="20"/>
      <c r="Q209" s="18"/>
      <c r="R209" s="21"/>
      <c r="S209" s="21"/>
      <c r="T209" s="21"/>
      <c r="U209" s="21"/>
      <c r="V209" s="21"/>
      <c r="W209" s="21"/>
      <c r="X209" s="21"/>
      <c r="Y209" s="19"/>
      <c r="Z209" s="13"/>
      <c r="AA209" s="13"/>
      <c r="AB209" s="13"/>
      <c r="AC209" s="13"/>
      <c r="AD209" s="13"/>
    </row>
    <row r="210" spans="2:30" s="14" customFormat="1" x14ac:dyDescent="0.2">
      <c r="B210" s="9"/>
      <c r="C210" s="24"/>
      <c r="D210" s="25"/>
      <c r="E210" s="16"/>
      <c r="F210" s="17"/>
      <c r="G210" s="17"/>
      <c r="H210" s="17"/>
      <c r="I210" s="26"/>
      <c r="J210" s="26"/>
      <c r="K210" s="18"/>
      <c r="L210" s="18"/>
      <c r="M210" s="18"/>
      <c r="N210" s="18"/>
      <c r="O210" s="19"/>
      <c r="P210" s="20"/>
      <c r="Q210" s="18"/>
      <c r="R210" s="21"/>
      <c r="S210" s="21"/>
      <c r="T210" s="21"/>
      <c r="U210" s="21"/>
      <c r="V210" s="21"/>
      <c r="W210" s="21"/>
      <c r="X210" s="21"/>
      <c r="Y210" s="19"/>
      <c r="Z210" s="13"/>
      <c r="AA210" s="13"/>
      <c r="AB210" s="13"/>
      <c r="AC210" s="13"/>
      <c r="AD210" s="13"/>
    </row>
    <row r="211" spans="2:30" s="14" customFormat="1" x14ac:dyDescent="0.2">
      <c r="B211" s="9"/>
      <c r="C211" s="24"/>
      <c r="D211" s="25"/>
      <c r="E211" s="16"/>
      <c r="F211" s="17"/>
      <c r="G211" s="17"/>
      <c r="H211" s="17"/>
      <c r="I211" s="26"/>
      <c r="J211" s="26"/>
      <c r="K211" s="18"/>
      <c r="L211" s="18"/>
      <c r="M211" s="18"/>
      <c r="N211" s="18"/>
      <c r="O211" s="19"/>
      <c r="P211" s="20"/>
      <c r="Q211" s="18"/>
      <c r="R211" s="21"/>
      <c r="S211" s="21"/>
      <c r="T211" s="21"/>
      <c r="U211" s="21"/>
      <c r="V211" s="21"/>
      <c r="W211" s="21"/>
      <c r="X211" s="21"/>
      <c r="Y211" s="19"/>
      <c r="Z211" s="13"/>
      <c r="AA211" s="13"/>
      <c r="AB211" s="13"/>
      <c r="AC211" s="13"/>
      <c r="AD211" s="13"/>
    </row>
    <row r="212" spans="2:30" s="14" customFormat="1" x14ac:dyDescent="0.2">
      <c r="B212" s="9"/>
      <c r="C212" s="24"/>
      <c r="D212" s="25"/>
      <c r="E212" s="16"/>
      <c r="F212" s="17"/>
      <c r="G212" s="17"/>
      <c r="H212" s="17"/>
      <c r="I212" s="26"/>
      <c r="J212" s="26"/>
      <c r="K212" s="18"/>
      <c r="L212" s="18"/>
      <c r="M212" s="18"/>
      <c r="N212" s="18"/>
      <c r="O212" s="19"/>
      <c r="P212" s="20"/>
      <c r="Q212" s="18"/>
      <c r="R212" s="21"/>
      <c r="S212" s="21"/>
      <c r="T212" s="21"/>
      <c r="U212" s="21"/>
      <c r="V212" s="21"/>
      <c r="W212" s="21"/>
      <c r="X212" s="21"/>
      <c r="Y212" s="19"/>
      <c r="Z212" s="13"/>
      <c r="AA212" s="13"/>
      <c r="AB212" s="13"/>
      <c r="AC212" s="13"/>
      <c r="AD212" s="13"/>
    </row>
    <row r="213" spans="2:30" s="14" customFormat="1" x14ac:dyDescent="0.2">
      <c r="B213" s="9"/>
      <c r="C213" s="24"/>
      <c r="D213" s="25"/>
      <c r="E213" s="16"/>
      <c r="F213" s="17"/>
      <c r="G213" s="17"/>
      <c r="H213" s="17"/>
      <c r="I213" s="26"/>
      <c r="J213" s="26"/>
      <c r="K213" s="18"/>
      <c r="L213" s="18"/>
      <c r="M213" s="18"/>
      <c r="N213" s="18"/>
      <c r="O213" s="19"/>
      <c r="P213" s="20"/>
      <c r="Q213" s="18"/>
      <c r="R213" s="21"/>
      <c r="S213" s="21"/>
      <c r="T213" s="21"/>
      <c r="U213" s="21"/>
      <c r="V213" s="21"/>
      <c r="W213" s="21"/>
      <c r="X213" s="21"/>
      <c r="Y213" s="19"/>
      <c r="Z213" s="13"/>
      <c r="AA213" s="13"/>
      <c r="AB213" s="13"/>
      <c r="AC213" s="13"/>
      <c r="AD213" s="13"/>
    </row>
    <row r="214" spans="2:30" s="14" customFormat="1" x14ac:dyDescent="0.2">
      <c r="B214" s="9"/>
      <c r="C214" s="24"/>
      <c r="D214" s="25"/>
      <c r="E214" s="16"/>
      <c r="F214" s="17"/>
      <c r="G214" s="17"/>
      <c r="H214" s="17"/>
      <c r="I214" s="26"/>
      <c r="J214" s="26"/>
      <c r="K214" s="18"/>
      <c r="L214" s="18"/>
      <c r="M214" s="18"/>
      <c r="N214" s="18"/>
      <c r="O214" s="19"/>
      <c r="P214" s="20"/>
      <c r="Q214" s="18"/>
      <c r="R214" s="21"/>
      <c r="S214" s="21"/>
      <c r="T214" s="21"/>
      <c r="U214" s="21"/>
      <c r="V214" s="21"/>
      <c r="W214" s="21"/>
      <c r="X214" s="21"/>
      <c r="Y214" s="19"/>
      <c r="Z214" s="13"/>
      <c r="AA214" s="13"/>
      <c r="AB214" s="13"/>
      <c r="AC214" s="13"/>
      <c r="AD214" s="13"/>
    </row>
    <row r="215" spans="2:30" s="14" customFormat="1" x14ac:dyDescent="0.2">
      <c r="B215" s="9"/>
      <c r="C215" s="24"/>
      <c r="D215" s="25"/>
      <c r="E215" s="16"/>
      <c r="F215" s="17"/>
      <c r="G215" s="17"/>
      <c r="H215" s="17"/>
      <c r="I215" s="26"/>
      <c r="J215" s="26"/>
      <c r="K215" s="18"/>
      <c r="L215" s="18"/>
      <c r="M215" s="18"/>
      <c r="N215" s="18"/>
      <c r="O215" s="19"/>
      <c r="P215" s="20"/>
      <c r="Q215" s="18"/>
      <c r="R215" s="21"/>
      <c r="S215" s="21"/>
      <c r="T215" s="21"/>
      <c r="U215" s="21"/>
      <c r="V215" s="21"/>
      <c r="W215" s="21"/>
      <c r="X215" s="21"/>
      <c r="Y215" s="19"/>
      <c r="Z215" s="13"/>
      <c r="AA215" s="13"/>
      <c r="AB215" s="13"/>
      <c r="AC215" s="13"/>
      <c r="AD215" s="13"/>
    </row>
    <row r="216" spans="2:30" s="14" customFormat="1" x14ac:dyDescent="0.2">
      <c r="B216" s="9"/>
      <c r="C216" s="24"/>
      <c r="D216" s="25"/>
      <c r="E216" s="16"/>
      <c r="F216" s="17"/>
      <c r="G216" s="17"/>
      <c r="H216" s="17"/>
      <c r="I216" s="26"/>
      <c r="J216" s="26"/>
      <c r="K216" s="18"/>
      <c r="L216" s="18"/>
      <c r="M216" s="18"/>
      <c r="N216" s="18"/>
      <c r="O216" s="19"/>
      <c r="P216" s="20"/>
      <c r="Q216" s="18"/>
      <c r="R216" s="21"/>
      <c r="S216" s="21"/>
      <c r="T216" s="21"/>
      <c r="U216" s="21"/>
      <c r="V216" s="21"/>
      <c r="W216" s="21"/>
      <c r="X216" s="21"/>
      <c r="Y216" s="19"/>
      <c r="Z216" s="13"/>
      <c r="AA216" s="13"/>
      <c r="AB216" s="13"/>
      <c r="AC216" s="13"/>
      <c r="AD216" s="13"/>
    </row>
    <row r="217" spans="2:30" s="14" customFormat="1" x14ac:dyDescent="0.2">
      <c r="B217" s="9"/>
      <c r="C217" s="24"/>
      <c r="D217" s="25"/>
      <c r="E217" s="16"/>
      <c r="F217" s="17"/>
      <c r="G217" s="17"/>
      <c r="H217" s="17"/>
      <c r="I217" s="26"/>
      <c r="J217" s="26"/>
      <c r="K217" s="18"/>
      <c r="L217" s="18"/>
      <c r="M217" s="18"/>
      <c r="N217" s="18"/>
      <c r="O217" s="19"/>
      <c r="P217" s="20"/>
      <c r="Q217" s="18"/>
      <c r="R217" s="21"/>
      <c r="S217" s="21"/>
      <c r="T217" s="21"/>
      <c r="U217" s="21"/>
      <c r="V217" s="21"/>
      <c r="W217" s="21"/>
      <c r="X217" s="21"/>
      <c r="Y217" s="19"/>
      <c r="Z217" s="13"/>
      <c r="AA217" s="13"/>
      <c r="AB217" s="13"/>
      <c r="AC217" s="13"/>
      <c r="AD217" s="13"/>
    </row>
    <row r="218" spans="2:30" s="14" customFormat="1" x14ac:dyDescent="0.2">
      <c r="B218" s="9"/>
      <c r="C218" s="24"/>
      <c r="D218" s="25"/>
      <c r="E218" s="16"/>
      <c r="F218" s="17"/>
      <c r="G218" s="17"/>
      <c r="H218" s="17"/>
      <c r="I218" s="26"/>
      <c r="J218" s="26"/>
      <c r="K218" s="18"/>
      <c r="L218" s="18"/>
      <c r="M218" s="18"/>
      <c r="N218" s="18"/>
      <c r="O218" s="19"/>
      <c r="P218" s="20"/>
      <c r="Q218" s="18"/>
      <c r="R218" s="21"/>
      <c r="S218" s="21"/>
      <c r="T218" s="21"/>
      <c r="U218" s="21"/>
      <c r="V218" s="21"/>
      <c r="W218" s="21"/>
      <c r="X218" s="21"/>
      <c r="Y218" s="19"/>
      <c r="Z218" s="13"/>
      <c r="AA218" s="13"/>
      <c r="AB218" s="13"/>
      <c r="AC218" s="13"/>
      <c r="AD218" s="13"/>
    </row>
    <row r="219" spans="2:30" s="14" customFormat="1" x14ac:dyDescent="0.2">
      <c r="B219" s="9"/>
      <c r="C219" s="24"/>
      <c r="D219" s="25"/>
      <c r="E219" s="16"/>
      <c r="F219" s="17"/>
      <c r="G219" s="17"/>
      <c r="H219" s="17"/>
      <c r="I219" s="26"/>
      <c r="J219" s="26"/>
      <c r="K219" s="18"/>
      <c r="L219" s="18"/>
      <c r="M219" s="18"/>
      <c r="N219" s="18"/>
      <c r="O219" s="19"/>
      <c r="P219" s="20"/>
      <c r="Q219" s="18"/>
      <c r="R219" s="21"/>
      <c r="S219" s="21"/>
      <c r="T219" s="21"/>
      <c r="U219" s="21"/>
      <c r="V219" s="21"/>
      <c r="W219" s="21"/>
      <c r="X219" s="21"/>
      <c r="Y219" s="19"/>
      <c r="Z219" s="13"/>
      <c r="AA219" s="13"/>
      <c r="AB219" s="13"/>
      <c r="AC219" s="13"/>
      <c r="AD219" s="13"/>
    </row>
    <row r="220" spans="2:30" s="14" customFormat="1" x14ac:dyDescent="0.2">
      <c r="B220" s="9"/>
      <c r="C220" s="24"/>
      <c r="D220" s="25"/>
      <c r="E220" s="16"/>
      <c r="F220" s="17"/>
      <c r="G220" s="17"/>
      <c r="H220" s="17"/>
      <c r="I220" s="26"/>
      <c r="J220" s="26"/>
      <c r="K220" s="18"/>
      <c r="L220" s="18"/>
      <c r="M220" s="18"/>
      <c r="N220" s="18"/>
      <c r="O220" s="19"/>
      <c r="P220" s="20"/>
      <c r="Q220" s="18"/>
      <c r="R220" s="21"/>
      <c r="S220" s="21"/>
      <c r="T220" s="21"/>
      <c r="U220" s="21"/>
      <c r="V220" s="21"/>
      <c r="W220" s="21"/>
      <c r="X220" s="21"/>
      <c r="Y220" s="19"/>
      <c r="Z220" s="13"/>
      <c r="AA220" s="13"/>
      <c r="AB220" s="13"/>
      <c r="AC220" s="13"/>
      <c r="AD220" s="13"/>
    </row>
    <row r="221" spans="2:30" s="14" customFormat="1" x14ac:dyDescent="0.2">
      <c r="B221" s="9"/>
      <c r="C221" s="24"/>
      <c r="D221" s="25"/>
      <c r="E221" s="16"/>
      <c r="F221" s="17"/>
      <c r="G221" s="17"/>
      <c r="H221" s="17"/>
      <c r="I221" s="26"/>
      <c r="J221" s="26"/>
      <c r="K221" s="18"/>
      <c r="L221" s="18"/>
      <c r="M221" s="18"/>
      <c r="N221" s="18"/>
      <c r="O221" s="19"/>
      <c r="P221" s="20"/>
      <c r="Q221" s="18"/>
      <c r="R221" s="21"/>
      <c r="S221" s="21"/>
      <c r="T221" s="21"/>
      <c r="U221" s="21"/>
      <c r="V221" s="21"/>
      <c r="W221" s="21"/>
      <c r="X221" s="21"/>
      <c r="Y221" s="19"/>
      <c r="Z221" s="13"/>
      <c r="AA221" s="13"/>
      <c r="AB221" s="13"/>
      <c r="AC221" s="13"/>
      <c r="AD221" s="13"/>
    </row>
    <row r="222" spans="2:30" s="14" customFormat="1" x14ac:dyDescent="0.2">
      <c r="B222" s="9"/>
      <c r="C222" s="24"/>
      <c r="D222" s="13"/>
      <c r="E222" s="16"/>
      <c r="F222" s="17"/>
      <c r="G222" s="17"/>
      <c r="H222" s="17"/>
      <c r="I222" s="13"/>
      <c r="J222" s="13"/>
      <c r="K222" s="13"/>
      <c r="L222" s="13"/>
      <c r="M222" s="18"/>
      <c r="N222" s="18"/>
      <c r="O222" s="19"/>
      <c r="P222" s="20"/>
      <c r="Q222" s="18"/>
      <c r="R222" s="21"/>
      <c r="S222" s="21"/>
      <c r="T222" s="21"/>
      <c r="U222" s="21"/>
      <c r="V222" s="21"/>
      <c r="W222" s="21"/>
      <c r="X222" s="21"/>
      <c r="Y222" s="19"/>
      <c r="Z222" s="13"/>
      <c r="AA222" s="13"/>
      <c r="AB222" s="13"/>
      <c r="AC222" s="13"/>
      <c r="AD222" s="13"/>
    </row>
    <row r="223" spans="2:30" s="14" customFormat="1" ht="15" x14ac:dyDescent="0.25">
      <c r="B223" s="9"/>
      <c r="C223" s="15"/>
      <c r="D223" s="25"/>
      <c r="E223" s="16"/>
      <c r="F223" s="17"/>
      <c r="G223" s="17"/>
      <c r="H223" s="17"/>
      <c r="I223" s="26"/>
      <c r="J223" s="18"/>
      <c r="K223" s="18"/>
      <c r="L223" s="18"/>
      <c r="M223" s="18"/>
      <c r="N223" s="18"/>
      <c r="O223" s="19"/>
      <c r="P223" s="20"/>
      <c r="Q223" s="18"/>
      <c r="R223" s="21"/>
      <c r="S223" s="21"/>
      <c r="T223" s="21"/>
      <c r="U223" s="21"/>
      <c r="V223" s="21"/>
      <c r="W223" s="21"/>
      <c r="X223" s="21"/>
      <c r="Y223" s="19"/>
      <c r="Z223" s="13"/>
      <c r="AA223" s="13"/>
      <c r="AB223" s="13"/>
      <c r="AC223" s="13"/>
      <c r="AD223" s="13"/>
    </row>
    <row r="224" spans="2:30" s="14" customFormat="1" x14ac:dyDescent="0.2">
      <c r="B224" s="9"/>
      <c r="C224" s="24"/>
      <c r="D224" s="23"/>
      <c r="E224" s="16"/>
      <c r="F224" s="17"/>
      <c r="G224" s="17"/>
      <c r="H224" s="17"/>
      <c r="I224" s="24"/>
      <c r="J224" s="24"/>
      <c r="K224" s="24"/>
      <c r="L224" s="24"/>
      <c r="M224" s="18"/>
      <c r="N224" s="18"/>
      <c r="O224" s="19"/>
      <c r="P224" s="20"/>
      <c r="Q224" s="18"/>
      <c r="R224" s="21"/>
      <c r="S224" s="21"/>
      <c r="T224" s="21"/>
      <c r="U224" s="21"/>
      <c r="V224" s="21"/>
      <c r="W224" s="21"/>
      <c r="X224" s="21"/>
      <c r="Y224" s="19"/>
      <c r="Z224" s="13"/>
      <c r="AA224" s="13"/>
      <c r="AB224" s="13"/>
      <c r="AC224" s="13"/>
      <c r="AD224" s="13"/>
    </row>
    <row r="225" spans="2:30" s="14" customFormat="1" x14ac:dyDescent="0.2">
      <c r="B225" s="9"/>
      <c r="C225" s="24"/>
      <c r="D225" s="25"/>
      <c r="E225" s="16"/>
      <c r="F225" s="17"/>
      <c r="G225" s="17"/>
      <c r="H225" s="17"/>
      <c r="I225" s="26"/>
      <c r="J225" s="26"/>
      <c r="K225" s="18"/>
      <c r="L225" s="18"/>
      <c r="M225" s="18"/>
      <c r="N225" s="18"/>
      <c r="O225" s="19"/>
      <c r="P225" s="20"/>
      <c r="Q225" s="18"/>
      <c r="R225" s="21"/>
      <c r="S225" s="21"/>
      <c r="T225" s="21"/>
      <c r="U225" s="21"/>
      <c r="V225" s="21"/>
      <c r="W225" s="21"/>
      <c r="X225" s="21"/>
      <c r="Y225" s="19"/>
      <c r="Z225" s="13"/>
      <c r="AA225" s="13"/>
      <c r="AB225" s="13"/>
      <c r="AC225" s="13"/>
      <c r="AD225" s="13"/>
    </row>
    <row r="226" spans="2:30" s="14" customFormat="1" x14ac:dyDescent="0.2">
      <c r="B226" s="9"/>
      <c r="C226" s="24"/>
      <c r="D226" s="25"/>
      <c r="E226" s="16"/>
      <c r="F226" s="17"/>
      <c r="G226" s="17"/>
      <c r="H226" s="17"/>
      <c r="I226" s="26"/>
      <c r="J226" s="26"/>
      <c r="K226" s="18"/>
      <c r="L226" s="18"/>
      <c r="M226" s="18"/>
      <c r="N226" s="18"/>
      <c r="O226" s="19"/>
      <c r="P226" s="20"/>
      <c r="Q226" s="18"/>
      <c r="R226" s="21"/>
      <c r="S226" s="21"/>
      <c r="T226" s="21"/>
      <c r="U226" s="21"/>
      <c r="V226" s="21"/>
      <c r="W226" s="21"/>
      <c r="X226" s="21"/>
      <c r="Y226" s="19"/>
      <c r="Z226" s="13"/>
      <c r="AA226" s="13"/>
      <c r="AB226" s="13"/>
      <c r="AC226" s="13"/>
      <c r="AD226" s="13"/>
    </row>
    <row r="227" spans="2:30" s="14" customFormat="1" x14ac:dyDescent="0.2">
      <c r="B227" s="9"/>
      <c r="C227" s="24"/>
      <c r="D227" s="25"/>
      <c r="E227" s="16"/>
      <c r="F227" s="17"/>
      <c r="G227" s="17"/>
      <c r="H227" s="17"/>
      <c r="I227" s="26"/>
      <c r="J227" s="26"/>
      <c r="K227" s="18"/>
      <c r="L227" s="18"/>
      <c r="M227" s="18"/>
      <c r="N227" s="18"/>
      <c r="O227" s="19"/>
      <c r="P227" s="20"/>
      <c r="Q227" s="18"/>
      <c r="R227" s="21"/>
      <c r="S227" s="21"/>
      <c r="T227" s="21"/>
      <c r="U227" s="21"/>
      <c r="V227" s="21"/>
      <c r="W227" s="21"/>
      <c r="X227" s="21"/>
      <c r="Y227" s="19"/>
      <c r="Z227" s="13"/>
      <c r="AA227" s="13"/>
      <c r="AB227" s="13"/>
      <c r="AC227" s="13"/>
      <c r="AD227" s="13"/>
    </row>
    <row r="228" spans="2:30" s="14" customFormat="1" x14ac:dyDescent="0.2">
      <c r="B228" s="9"/>
      <c r="C228" s="24"/>
      <c r="D228" s="25"/>
      <c r="E228" s="16"/>
      <c r="F228" s="17"/>
      <c r="G228" s="17"/>
      <c r="H228" s="17"/>
      <c r="I228" s="26"/>
      <c r="J228" s="26"/>
      <c r="K228" s="18"/>
      <c r="L228" s="18"/>
      <c r="M228" s="18"/>
      <c r="N228" s="18"/>
      <c r="O228" s="19"/>
      <c r="P228" s="20"/>
      <c r="Q228" s="18"/>
      <c r="R228" s="21"/>
      <c r="S228" s="21"/>
      <c r="T228" s="21"/>
      <c r="U228" s="21"/>
      <c r="V228" s="21"/>
      <c r="W228" s="21"/>
      <c r="X228" s="21"/>
      <c r="Y228" s="19"/>
      <c r="Z228" s="13"/>
      <c r="AA228" s="13"/>
      <c r="AB228" s="13"/>
      <c r="AC228" s="13"/>
      <c r="AD228" s="13"/>
    </row>
    <row r="229" spans="2:30" s="14" customFormat="1" x14ac:dyDescent="0.2">
      <c r="B229" s="9"/>
      <c r="C229" s="24"/>
      <c r="D229" s="25"/>
      <c r="E229" s="16"/>
      <c r="F229" s="17"/>
      <c r="G229" s="17"/>
      <c r="H229" s="17"/>
      <c r="I229" s="26"/>
      <c r="J229" s="26"/>
      <c r="K229" s="18"/>
      <c r="L229" s="18"/>
      <c r="M229" s="18"/>
      <c r="N229" s="18"/>
      <c r="O229" s="19"/>
      <c r="P229" s="20"/>
      <c r="Q229" s="18"/>
      <c r="R229" s="21"/>
      <c r="S229" s="21"/>
      <c r="T229" s="21"/>
      <c r="U229" s="21"/>
      <c r="V229" s="21"/>
      <c r="W229" s="21"/>
      <c r="X229" s="21"/>
      <c r="Y229" s="19"/>
      <c r="Z229" s="13"/>
      <c r="AA229" s="13"/>
      <c r="AB229" s="13"/>
      <c r="AC229" s="13"/>
      <c r="AD229" s="13"/>
    </row>
    <row r="230" spans="2:30" s="14" customFormat="1" x14ac:dyDescent="0.2">
      <c r="B230" s="9"/>
      <c r="C230" s="24"/>
      <c r="D230" s="25"/>
      <c r="E230" s="16"/>
      <c r="F230" s="17"/>
      <c r="G230" s="17"/>
      <c r="H230" s="17"/>
      <c r="I230" s="26"/>
      <c r="J230" s="26"/>
      <c r="K230" s="18"/>
      <c r="L230" s="18"/>
      <c r="M230" s="18"/>
      <c r="N230" s="18"/>
      <c r="O230" s="19"/>
      <c r="P230" s="20"/>
      <c r="Q230" s="18"/>
      <c r="R230" s="21"/>
      <c r="S230" s="21"/>
      <c r="T230" s="21"/>
      <c r="U230" s="21"/>
      <c r="V230" s="21"/>
      <c r="W230" s="21"/>
      <c r="X230" s="21"/>
      <c r="Y230" s="19"/>
      <c r="Z230" s="13"/>
      <c r="AA230" s="13"/>
      <c r="AB230" s="13"/>
      <c r="AC230" s="13"/>
      <c r="AD230" s="13"/>
    </row>
    <row r="231" spans="2:30" s="14" customFormat="1" x14ac:dyDescent="0.2">
      <c r="B231" s="9"/>
      <c r="C231" s="24"/>
      <c r="D231" s="25"/>
      <c r="E231" s="16"/>
      <c r="F231" s="17"/>
      <c r="G231" s="17"/>
      <c r="H231" s="17"/>
      <c r="I231" s="26"/>
      <c r="J231" s="26"/>
      <c r="K231" s="18"/>
      <c r="L231" s="18"/>
      <c r="M231" s="18"/>
      <c r="N231" s="18"/>
      <c r="O231" s="19"/>
      <c r="P231" s="20"/>
      <c r="Q231" s="18"/>
      <c r="R231" s="21"/>
      <c r="S231" s="21"/>
      <c r="T231" s="21"/>
      <c r="U231" s="21"/>
      <c r="V231" s="21"/>
      <c r="W231" s="21"/>
      <c r="X231" s="21"/>
      <c r="Y231" s="19"/>
      <c r="Z231" s="13"/>
      <c r="AA231" s="13"/>
      <c r="AB231" s="13"/>
      <c r="AC231" s="13"/>
      <c r="AD231" s="13"/>
    </row>
    <row r="232" spans="2:30" s="14" customFormat="1" x14ac:dyDescent="0.2">
      <c r="B232" s="9"/>
      <c r="C232" s="24"/>
      <c r="D232" s="25"/>
      <c r="E232" s="16"/>
      <c r="F232" s="17"/>
      <c r="G232" s="17"/>
      <c r="H232" s="17"/>
      <c r="I232" s="26"/>
      <c r="J232" s="26"/>
      <c r="K232" s="18"/>
      <c r="L232" s="18"/>
      <c r="M232" s="18"/>
      <c r="N232" s="18"/>
      <c r="O232" s="19"/>
      <c r="P232" s="20"/>
      <c r="Q232" s="18"/>
      <c r="R232" s="21"/>
      <c r="S232" s="21"/>
      <c r="T232" s="21"/>
      <c r="U232" s="21"/>
      <c r="V232" s="21"/>
      <c r="W232" s="21"/>
      <c r="X232" s="21"/>
      <c r="Y232" s="19"/>
      <c r="Z232" s="13"/>
      <c r="AA232" s="13"/>
      <c r="AB232" s="13"/>
      <c r="AC232" s="13"/>
      <c r="AD232" s="13"/>
    </row>
    <row r="233" spans="2:30" s="14" customFormat="1" x14ac:dyDescent="0.2">
      <c r="B233" s="9"/>
      <c r="C233" s="24"/>
      <c r="D233" s="25"/>
      <c r="E233" s="16"/>
      <c r="F233" s="17"/>
      <c r="G233" s="17"/>
      <c r="H233" s="17"/>
      <c r="I233" s="26"/>
      <c r="J233" s="26"/>
      <c r="K233" s="18"/>
      <c r="L233" s="18"/>
      <c r="M233" s="18"/>
      <c r="N233" s="18"/>
      <c r="O233" s="19"/>
      <c r="P233" s="20"/>
      <c r="Q233" s="18"/>
      <c r="R233" s="21"/>
      <c r="S233" s="21"/>
      <c r="T233" s="21"/>
      <c r="U233" s="21"/>
      <c r="V233" s="21"/>
      <c r="W233" s="21"/>
      <c r="X233" s="21"/>
      <c r="Y233" s="19"/>
      <c r="Z233" s="13"/>
      <c r="AA233" s="13"/>
      <c r="AB233" s="13"/>
      <c r="AC233" s="13"/>
      <c r="AD233" s="13"/>
    </row>
    <row r="234" spans="2:30" s="14" customFormat="1" x14ac:dyDescent="0.2">
      <c r="B234" s="9"/>
      <c r="C234" s="24"/>
      <c r="D234" s="25"/>
      <c r="E234" s="16"/>
      <c r="F234" s="17"/>
      <c r="G234" s="17"/>
      <c r="H234" s="17"/>
      <c r="I234" s="26"/>
      <c r="J234" s="26"/>
      <c r="K234" s="18"/>
      <c r="L234" s="18"/>
      <c r="M234" s="18"/>
      <c r="N234" s="18"/>
      <c r="O234" s="19"/>
      <c r="P234" s="20"/>
      <c r="Q234" s="18"/>
      <c r="R234" s="21"/>
      <c r="S234" s="21"/>
      <c r="T234" s="21"/>
      <c r="U234" s="21"/>
      <c r="V234" s="21"/>
      <c r="W234" s="21"/>
      <c r="X234" s="21"/>
      <c r="Y234" s="19"/>
      <c r="Z234" s="13"/>
      <c r="AA234" s="13"/>
      <c r="AB234" s="13"/>
      <c r="AC234" s="13"/>
      <c r="AD234" s="13"/>
    </row>
    <row r="235" spans="2:30" s="14" customFormat="1" x14ac:dyDescent="0.2">
      <c r="B235" s="9"/>
      <c r="C235" s="24"/>
      <c r="D235" s="25"/>
      <c r="E235" s="16"/>
      <c r="F235" s="17"/>
      <c r="G235" s="17"/>
      <c r="H235" s="17"/>
      <c r="I235" s="26"/>
      <c r="J235" s="26"/>
      <c r="K235" s="18"/>
      <c r="L235" s="18"/>
      <c r="M235" s="18"/>
      <c r="N235" s="18"/>
      <c r="O235" s="19"/>
      <c r="P235" s="20"/>
      <c r="Q235" s="18"/>
      <c r="R235" s="21"/>
      <c r="S235" s="21"/>
      <c r="T235" s="21"/>
      <c r="U235" s="21"/>
      <c r="V235" s="21"/>
      <c r="W235" s="21"/>
      <c r="X235" s="21"/>
      <c r="Y235" s="19"/>
      <c r="Z235" s="13"/>
      <c r="AA235" s="13"/>
      <c r="AB235" s="13"/>
      <c r="AC235" s="13"/>
      <c r="AD235" s="13"/>
    </row>
    <row r="236" spans="2:30" s="14" customFormat="1" x14ac:dyDescent="0.2">
      <c r="B236" s="9"/>
      <c r="C236" s="24"/>
      <c r="D236" s="25"/>
      <c r="E236" s="16"/>
      <c r="F236" s="17"/>
      <c r="G236" s="17"/>
      <c r="H236" s="17"/>
      <c r="I236" s="26"/>
      <c r="J236" s="26"/>
      <c r="K236" s="18"/>
      <c r="L236" s="18"/>
      <c r="M236" s="18"/>
      <c r="N236" s="18"/>
      <c r="O236" s="19"/>
      <c r="P236" s="20"/>
      <c r="Q236" s="18"/>
      <c r="R236" s="21"/>
      <c r="S236" s="21"/>
      <c r="T236" s="21"/>
      <c r="U236" s="21"/>
      <c r="V236" s="21"/>
      <c r="W236" s="21"/>
      <c r="X236" s="21"/>
      <c r="Y236" s="19"/>
      <c r="Z236" s="13"/>
      <c r="AA236" s="13"/>
      <c r="AB236" s="13"/>
      <c r="AC236" s="13"/>
      <c r="AD236" s="13"/>
    </row>
    <row r="237" spans="2:30" s="14" customFormat="1" x14ac:dyDescent="0.2">
      <c r="B237" s="9"/>
      <c r="C237" s="24"/>
      <c r="D237" s="25"/>
      <c r="E237" s="16"/>
      <c r="F237" s="17"/>
      <c r="G237" s="17"/>
      <c r="H237" s="17"/>
      <c r="I237" s="26"/>
      <c r="J237" s="26"/>
      <c r="K237" s="18"/>
      <c r="L237" s="18"/>
      <c r="M237" s="18"/>
      <c r="N237" s="18"/>
      <c r="O237" s="19"/>
      <c r="P237" s="20"/>
      <c r="Q237" s="18"/>
      <c r="R237" s="21"/>
      <c r="S237" s="21"/>
      <c r="T237" s="21"/>
      <c r="U237" s="21"/>
      <c r="V237" s="21"/>
      <c r="W237" s="21"/>
      <c r="X237" s="21"/>
      <c r="Y237" s="19"/>
      <c r="Z237" s="13"/>
      <c r="AA237" s="13"/>
      <c r="AB237" s="13"/>
      <c r="AC237" s="13"/>
      <c r="AD237" s="13"/>
    </row>
    <row r="238" spans="2:30" s="14" customFormat="1" x14ac:dyDescent="0.2">
      <c r="B238" s="9"/>
      <c r="C238" s="24"/>
      <c r="D238" s="25"/>
      <c r="E238" s="16"/>
      <c r="F238" s="17"/>
      <c r="G238" s="17"/>
      <c r="H238" s="17"/>
      <c r="I238" s="26"/>
      <c r="J238" s="26"/>
      <c r="K238" s="18"/>
      <c r="L238" s="18"/>
      <c r="M238" s="18"/>
      <c r="N238" s="18"/>
      <c r="O238" s="19"/>
      <c r="P238" s="20"/>
      <c r="Q238" s="18"/>
      <c r="R238" s="21"/>
      <c r="S238" s="21"/>
      <c r="T238" s="21"/>
      <c r="U238" s="21"/>
      <c r="V238" s="21"/>
      <c r="W238" s="21"/>
      <c r="X238" s="21"/>
      <c r="Y238" s="19"/>
      <c r="Z238" s="13"/>
      <c r="AA238" s="13"/>
      <c r="AB238" s="13"/>
      <c r="AC238" s="13"/>
      <c r="AD238" s="13"/>
    </row>
    <row r="239" spans="2:30" s="14" customFormat="1" x14ac:dyDescent="0.2">
      <c r="B239" s="9"/>
      <c r="C239" s="24"/>
      <c r="D239" s="25"/>
      <c r="E239" s="16"/>
      <c r="F239" s="17"/>
      <c r="G239" s="17"/>
      <c r="H239" s="17"/>
      <c r="I239" s="26"/>
      <c r="J239" s="26"/>
      <c r="K239" s="18"/>
      <c r="L239" s="18"/>
      <c r="M239" s="18"/>
      <c r="N239" s="18"/>
      <c r="O239" s="19"/>
      <c r="P239" s="20"/>
      <c r="Q239" s="18"/>
      <c r="R239" s="21"/>
      <c r="S239" s="21"/>
      <c r="T239" s="21"/>
      <c r="U239" s="21"/>
      <c r="V239" s="21"/>
      <c r="W239" s="21"/>
      <c r="X239" s="21"/>
      <c r="Y239" s="19"/>
      <c r="Z239" s="13"/>
      <c r="AA239" s="13"/>
      <c r="AB239" s="13"/>
      <c r="AC239" s="13"/>
      <c r="AD239" s="13"/>
    </row>
    <row r="240" spans="2:30" s="14" customFormat="1" x14ac:dyDescent="0.2">
      <c r="B240" s="9"/>
      <c r="C240" s="24"/>
      <c r="D240" s="25"/>
      <c r="E240" s="16"/>
      <c r="F240" s="17"/>
      <c r="G240" s="17"/>
      <c r="H240" s="17"/>
      <c r="I240" s="26"/>
      <c r="J240" s="26"/>
      <c r="K240" s="18"/>
      <c r="L240" s="18"/>
      <c r="M240" s="18"/>
      <c r="N240" s="18"/>
      <c r="O240" s="19"/>
      <c r="P240" s="20"/>
      <c r="Q240" s="18"/>
      <c r="R240" s="21"/>
      <c r="S240" s="21"/>
      <c r="T240" s="21"/>
      <c r="U240" s="21"/>
      <c r="V240" s="21"/>
      <c r="W240" s="21"/>
      <c r="X240" s="21"/>
      <c r="Y240" s="19"/>
      <c r="Z240" s="13"/>
      <c r="AA240" s="13"/>
      <c r="AB240" s="13"/>
      <c r="AC240" s="13"/>
      <c r="AD240" s="13"/>
    </row>
    <row r="241" spans="2:30" s="14" customFormat="1" x14ac:dyDescent="0.2">
      <c r="B241" s="9"/>
      <c r="C241" s="24"/>
      <c r="D241" s="25"/>
      <c r="E241" s="16"/>
      <c r="F241" s="17"/>
      <c r="G241" s="17"/>
      <c r="H241" s="17"/>
      <c r="I241" s="26"/>
      <c r="J241" s="26"/>
      <c r="K241" s="18"/>
      <c r="L241" s="18"/>
      <c r="M241" s="18"/>
      <c r="N241" s="18"/>
      <c r="O241" s="19"/>
      <c r="P241" s="20"/>
      <c r="Q241" s="18"/>
      <c r="R241" s="21"/>
      <c r="S241" s="21"/>
      <c r="T241" s="21"/>
      <c r="U241" s="21"/>
      <c r="V241" s="21"/>
      <c r="W241" s="21"/>
      <c r="X241" s="21"/>
      <c r="Y241" s="19"/>
      <c r="Z241" s="13"/>
      <c r="AA241" s="13"/>
      <c r="AB241" s="13"/>
      <c r="AC241" s="13"/>
      <c r="AD241" s="13"/>
    </row>
    <row r="242" spans="2:30" s="14" customFormat="1" x14ac:dyDescent="0.2">
      <c r="B242" s="9"/>
      <c r="C242" s="24"/>
      <c r="D242" s="25"/>
      <c r="E242" s="16"/>
      <c r="F242" s="17"/>
      <c r="G242" s="17"/>
      <c r="H242" s="17"/>
      <c r="I242" s="26"/>
      <c r="J242" s="26"/>
      <c r="K242" s="18"/>
      <c r="L242" s="18"/>
      <c r="M242" s="18"/>
      <c r="N242" s="18"/>
      <c r="O242" s="19"/>
      <c r="P242" s="20"/>
      <c r="Q242" s="18"/>
      <c r="R242" s="21"/>
      <c r="S242" s="21"/>
      <c r="T242" s="21"/>
      <c r="U242" s="21"/>
      <c r="V242" s="21"/>
      <c r="W242" s="21"/>
      <c r="X242" s="21"/>
      <c r="Y242" s="19"/>
      <c r="Z242" s="13"/>
      <c r="AA242" s="13"/>
      <c r="AB242" s="13"/>
      <c r="AC242" s="13"/>
      <c r="AD242" s="13"/>
    </row>
    <row r="243" spans="2:30" s="14" customFormat="1" x14ac:dyDescent="0.2">
      <c r="B243" s="9"/>
      <c r="C243" s="24"/>
      <c r="D243" s="25"/>
      <c r="E243" s="16"/>
      <c r="F243" s="17"/>
      <c r="G243" s="17"/>
      <c r="H243" s="17"/>
      <c r="I243" s="26"/>
      <c r="J243" s="26"/>
      <c r="K243" s="18"/>
      <c r="L243" s="18"/>
      <c r="M243" s="18"/>
      <c r="N243" s="18"/>
      <c r="O243" s="19"/>
      <c r="P243" s="20"/>
      <c r="Q243" s="18"/>
      <c r="R243" s="21"/>
      <c r="S243" s="21"/>
      <c r="T243" s="21"/>
      <c r="U243" s="21"/>
      <c r="V243" s="21"/>
      <c r="W243" s="21"/>
      <c r="X243" s="21"/>
      <c r="Y243" s="19"/>
      <c r="Z243" s="13"/>
      <c r="AA243" s="13"/>
      <c r="AB243" s="13"/>
      <c r="AC243" s="13"/>
      <c r="AD243" s="13"/>
    </row>
    <row r="244" spans="2:30" s="14" customFormat="1" x14ac:dyDescent="0.2">
      <c r="B244" s="9"/>
      <c r="C244" s="24"/>
      <c r="D244" s="25"/>
      <c r="E244" s="16"/>
      <c r="F244" s="17"/>
      <c r="G244" s="17"/>
      <c r="H244" s="17"/>
      <c r="I244" s="26"/>
      <c r="J244" s="26"/>
      <c r="K244" s="18"/>
      <c r="L244" s="18"/>
      <c r="M244" s="18"/>
      <c r="N244" s="18"/>
      <c r="O244" s="19"/>
      <c r="P244" s="20"/>
      <c r="Q244" s="18"/>
      <c r="R244" s="21"/>
      <c r="S244" s="21"/>
      <c r="T244" s="21"/>
      <c r="U244" s="21"/>
      <c r="V244" s="21"/>
      <c r="W244" s="21"/>
      <c r="X244" s="21"/>
      <c r="Y244" s="19"/>
      <c r="Z244" s="13"/>
      <c r="AA244" s="13"/>
      <c r="AB244" s="13"/>
      <c r="AC244" s="13"/>
      <c r="AD244" s="13"/>
    </row>
    <row r="245" spans="2:30" s="14" customFormat="1" x14ac:dyDescent="0.2">
      <c r="B245" s="9"/>
      <c r="C245" s="24"/>
      <c r="D245" s="25"/>
      <c r="E245" s="16"/>
      <c r="F245" s="17"/>
      <c r="G245" s="17"/>
      <c r="H245" s="17"/>
      <c r="I245" s="26"/>
      <c r="J245" s="26"/>
      <c r="K245" s="18"/>
      <c r="L245" s="18"/>
      <c r="M245" s="18"/>
      <c r="N245" s="18"/>
      <c r="O245" s="19"/>
      <c r="P245" s="20"/>
      <c r="Q245" s="18"/>
      <c r="R245" s="21"/>
      <c r="S245" s="21"/>
      <c r="T245" s="21"/>
      <c r="U245" s="21"/>
      <c r="V245" s="21"/>
      <c r="W245" s="21"/>
      <c r="X245" s="21"/>
      <c r="Y245" s="19"/>
      <c r="Z245" s="13"/>
      <c r="AA245" s="13"/>
      <c r="AB245" s="13"/>
      <c r="AC245" s="13"/>
      <c r="AD245" s="13"/>
    </row>
    <row r="246" spans="2:30" s="14" customFormat="1" x14ac:dyDescent="0.2">
      <c r="B246" s="9"/>
      <c r="C246" s="24"/>
      <c r="D246" s="25"/>
      <c r="E246" s="16"/>
      <c r="F246" s="17"/>
      <c r="G246" s="17"/>
      <c r="H246" s="17"/>
      <c r="I246" s="26"/>
      <c r="J246" s="26"/>
      <c r="K246" s="18"/>
      <c r="L246" s="18"/>
      <c r="M246" s="18"/>
      <c r="N246" s="18"/>
      <c r="O246" s="19"/>
      <c r="P246" s="20"/>
      <c r="Q246" s="18"/>
      <c r="R246" s="21"/>
      <c r="S246" s="21"/>
      <c r="T246" s="21"/>
      <c r="U246" s="21"/>
      <c r="V246" s="21"/>
      <c r="W246" s="21"/>
      <c r="X246" s="21"/>
      <c r="Y246" s="19"/>
      <c r="Z246" s="13"/>
      <c r="AA246" s="13"/>
      <c r="AB246" s="13"/>
      <c r="AC246" s="13"/>
      <c r="AD246" s="13"/>
    </row>
    <row r="247" spans="2:30" s="14" customFormat="1" x14ac:dyDescent="0.2">
      <c r="B247" s="9"/>
      <c r="C247" s="24"/>
      <c r="D247" s="25"/>
      <c r="E247" s="16"/>
      <c r="F247" s="17"/>
      <c r="G247" s="17"/>
      <c r="H247" s="17"/>
      <c r="I247" s="26"/>
      <c r="J247" s="26"/>
      <c r="K247" s="18"/>
      <c r="L247" s="18"/>
      <c r="M247" s="18"/>
      <c r="N247" s="18"/>
      <c r="O247" s="19"/>
      <c r="P247" s="20"/>
      <c r="Q247" s="18"/>
      <c r="R247" s="21"/>
      <c r="S247" s="21"/>
      <c r="T247" s="21"/>
      <c r="U247" s="21"/>
      <c r="V247" s="21"/>
      <c r="W247" s="21"/>
      <c r="X247" s="21"/>
      <c r="Y247" s="19"/>
      <c r="Z247" s="13"/>
      <c r="AA247" s="13"/>
      <c r="AB247" s="13"/>
      <c r="AC247" s="13"/>
      <c r="AD247" s="13"/>
    </row>
    <row r="248" spans="2:30" s="14" customFormat="1" x14ac:dyDescent="0.2">
      <c r="B248" s="9"/>
      <c r="C248" s="24"/>
      <c r="D248" s="25"/>
      <c r="E248" s="16"/>
      <c r="F248" s="17"/>
      <c r="G248" s="17"/>
      <c r="H248" s="17"/>
      <c r="I248" s="26"/>
      <c r="J248" s="26"/>
      <c r="K248" s="18"/>
      <c r="L248" s="18"/>
      <c r="M248" s="18"/>
      <c r="N248" s="18"/>
      <c r="O248" s="19"/>
      <c r="P248" s="20"/>
      <c r="Q248" s="18"/>
      <c r="R248" s="21"/>
      <c r="S248" s="21"/>
      <c r="T248" s="21"/>
      <c r="U248" s="21"/>
      <c r="V248" s="21"/>
      <c r="W248" s="21"/>
      <c r="X248" s="21"/>
      <c r="Y248" s="19"/>
      <c r="Z248" s="13"/>
      <c r="AA248" s="13"/>
      <c r="AB248" s="13"/>
      <c r="AC248" s="13"/>
      <c r="AD248" s="13"/>
    </row>
    <row r="249" spans="2:30" s="14" customFormat="1" x14ac:dyDescent="0.2">
      <c r="B249" s="9"/>
      <c r="C249" s="24"/>
      <c r="D249" s="25"/>
      <c r="E249" s="16"/>
      <c r="F249" s="17"/>
      <c r="G249" s="17"/>
      <c r="H249" s="17"/>
      <c r="I249" s="26"/>
      <c r="J249" s="26"/>
      <c r="K249" s="18"/>
      <c r="L249" s="18"/>
      <c r="M249" s="18"/>
      <c r="N249" s="18"/>
      <c r="O249" s="19"/>
      <c r="P249" s="20"/>
      <c r="Q249" s="18"/>
      <c r="R249" s="21"/>
      <c r="S249" s="21"/>
      <c r="T249" s="21"/>
      <c r="U249" s="21"/>
      <c r="V249" s="21"/>
      <c r="W249" s="21"/>
      <c r="X249" s="21"/>
      <c r="Y249" s="19"/>
      <c r="Z249" s="13"/>
      <c r="AA249" s="13"/>
      <c r="AB249" s="13"/>
      <c r="AC249" s="13"/>
      <c r="AD249" s="13"/>
    </row>
    <row r="250" spans="2:30" s="14" customFormat="1" x14ac:dyDescent="0.2">
      <c r="B250" s="9"/>
      <c r="C250" s="24"/>
      <c r="D250" s="25"/>
      <c r="E250" s="16"/>
      <c r="F250" s="17"/>
      <c r="G250" s="17"/>
      <c r="H250" s="17"/>
      <c r="I250" s="26"/>
      <c r="J250" s="26"/>
      <c r="K250" s="18"/>
      <c r="L250" s="18"/>
      <c r="M250" s="18"/>
      <c r="N250" s="18"/>
      <c r="O250" s="19"/>
      <c r="P250" s="20"/>
      <c r="Q250" s="18"/>
      <c r="R250" s="21"/>
      <c r="S250" s="21"/>
      <c r="T250" s="21"/>
      <c r="U250" s="21"/>
      <c r="V250" s="21"/>
      <c r="W250" s="21"/>
      <c r="X250" s="21"/>
      <c r="Y250" s="19"/>
      <c r="Z250" s="13"/>
      <c r="AA250" s="13"/>
      <c r="AB250" s="13"/>
      <c r="AC250" s="13"/>
      <c r="AD250" s="13"/>
    </row>
    <row r="251" spans="2:30" s="14" customFormat="1" x14ac:dyDescent="0.2">
      <c r="B251" s="9"/>
      <c r="C251" s="24"/>
      <c r="D251" s="25"/>
      <c r="E251" s="16"/>
      <c r="F251" s="17"/>
      <c r="G251" s="17"/>
      <c r="H251" s="17"/>
      <c r="I251" s="26"/>
      <c r="J251" s="26"/>
      <c r="K251" s="18"/>
      <c r="L251" s="18"/>
      <c r="M251" s="18"/>
      <c r="N251" s="18"/>
      <c r="O251" s="19"/>
      <c r="P251" s="20"/>
      <c r="Q251" s="18"/>
      <c r="R251" s="21"/>
      <c r="S251" s="21"/>
      <c r="T251" s="21"/>
      <c r="U251" s="21"/>
      <c r="V251" s="21"/>
      <c r="W251" s="21"/>
      <c r="X251" s="21"/>
      <c r="Y251" s="19"/>
      <c r="Z251" s="13"/>
      <c r="AA251" s="13"/>
      <c r="AB251" s="13"/>
      <c r="AC251" s="13"/>
      <c r="AD251" s="13"/>
    </row>
    <row r="252" spans="2:30" s="14" customFormat="1" x14ac:dyDescent="0.2">
      <c r="B252" s="9"/>
      <c r="C252" s="24"/>
      <c r="D252" s="25"/>
      <c r="E252" s="16"/>
      <c r="F252" s="17"/>
      <c r="G252" s="17"/>
      <c r="H252" s="17"/>
      <c r="I252" s="26"/>
      <c r="J252" s="26"/>
      <c r="K252" s="18"/>
      <c r="L252" s="18"/>
      <c r="M252" s="18"/>
      <c r="N252" s="18"/>
      <c r="O252" s="19"/>
      <c r="P252" s="20"/>
      <c r="Q252" s="18"/>
      <c r="R252" s="21"/>
      <c r="S252" s="21"/>
      <c r="T252" s="21"/>
      <c r="U252" s="21"/>
      <c r="V252" s="21"/>
      <c r="W252" s="21"/>
      <c r="X252" s="21"/>
      <c r="Y252" s="19"/>
      <c r="Z252" s="13"/>
      <c r="AA252" s="13"/>
      <c r="AB252" s="13"/>
      <c r="AC252" s="13"/>
      <c r="AD252" s="13"/>
    </row>
    <row r="253" spans="2:30" s="14" customFormat="1" x14ac:dyDescent="0.2">
      <c r="B253" s="9"/>
      <c r="C253" s="24"/>
      <c r="D253" s="25"/>
      <c r="E253" s="16"/>
      <c r="F253" s="17"/>
      <c r="G253" s="17"/>
      <c r="H253" s="17"/>
      <c r="I253" s="26"/>
      <c r="J253" s="26"/>
      <c r="K253" s="18"/>
      <c r="L253" s="18"/>
      <c r="M253" s="18"/>
      <c r="N253" s="18"/>
      <c r="O253" s="19"/>
      <c r="P253" s="20"/>
      <c r="Q253" s="18"/>
      <c r="R253" s="21"/>
      <c r="S253" s="21"/>
      <c r="T253" s="21"/>
      <c r="U253" s="21"/>
      <c r="V253" s="21"/>
      <c r="W253" s="21"/>
      <c r="X253" s="21"/>
      <c r="Y253" s="19"/>
      <c r="Z253" s="13"/>
      <c r="AA253" s="13"/>
      <c r="AB253" s="13"/>
      <c r="AC253" s="13"/>
      <c r="AD253" s="13"/>
    </row>
    <row r="254" spans="2:30" s="14" customFormat="1" x14ac:dyDescent="0.2">
      <c r="B254" s="9"/>
      <c r="C254" s="24"/>
      <c r="D254" s="13"/>
      <c r="E254" s="16"/>
      <c r="F254" s="17"/>
      <c r="G254" s="17"/>
      <c r="H254" s="17"/>
      <c r="I254" s="13"/>
      <c r="J254" s="13"/>
      <c r="K254" s="13"/>
      <c r="L254" s="13"/>
      <c r="M254" s="18"/>
      <c r="N254" s="18"/>
      <c r="O254" s="19"/>
      <c r="P254" s="20"/>
      <c r="Q254" s="18"/>
      <c r="R254" s="21"/>
      <c r="S254" s="21"/>
      <c r="T254" s="21"/>
      <c r="U254" s="21"/>
      <c r="V254" s="21"/>
      <c r="W254" s="21"/>
      <c r="X254" s="21"/>
      <c r="Y254" s="19"/>
      <c r="Z254" s="13"/>
      <c r="AA254" s="13"/>
      <c r="AB254" s="13"/>
      <c r="AC254" s="13"/>
      <c r="AD254" s="13"/>
    </row>
    <row r="255" spans="2:30" s="14" customFormat="1" x14ac:dyDescent="0.2">
      <c r="B255" s="9"/>
      <c r="C255" s="24"/>
      <c r="D255" s="13"/>
      <c r="E255" s="16"/>
      <c r="F255" s="17"/>
      <c r="G255" s="17"/>
      <c r="H255" s="17"/>
      <c r="I255" s="13"/>
      <c r="J255" s="13"/>
      <c r="K255" s="13"/>
      <c r="L255" s="13"/>
      <c r="M255" s="18"/>
      <c r="N255" s="18"/>
      <c r="O255" s="19"/>
      <c r="P255" s="20"/>
      <c r="Q255" s="18"/>
      <c r="R255" s="21"/>
      <c r="S255" s="21"/>
      <c r="T255" s="21"/>
      <c r="U255" s="21"/>
      <c r="V255" s="21"/>
      <c r="W255" s="21"/>
      <c r="X255" s="21"/>
      <c r="Y255" s="19"/>
      <c r="Z255" s="13"/>
      <c r="AA255" s="13"/>
      <c r="AB255" s="13"/>
      <c r="AC255" s="13"/>
      <c r="AD255" s="13"/>
    </row>
    <row r="256" spans="2:30" s="14" customFormat="1" x14ac:dyDescent="0.2">
      <c r="B256" s="9"/>
      <c r="C256" s="24"/>
      <c r="D256" s="23"/>
      <c r="E256" s="16"/>
      <c r="F256" s="17"/>
      <c r="G256" s="17"/>
      <c r="H256" s="17"/>
      <c r="I256" s="24"/>
      <c r="J256" s="24"/>
      <c r="K256" s="24"/>
      <c r="L256" s="24"/>
      <c r="M256" s="18"/>
      <c r="N256" s="18"/>
      <c r="O256" s="19"/>
      <c r="P256" s="20"/>
      <c r="Q256" s="18"/>
      <c r="R256" s="21"/>
      <c r="S256" s="21"/>
      <c r="T256" s="21"/>
      <c r="U256" s="21"/>
      <c r="V256" s="21"/>
      <c r="W256" s="21"/>
      <c r="X256" s="21"/>
      <c r="Y256" s="19"/>
      <c r="Z256" s="13"/>
      <c r="AA256" s="13"/>
      <c r="AB256" s="13"/>
      <c r="AC256" s="13"/>
      <c r="AD256" s="13"/>
    </row>
    <row r="257" spans="2:30" s="14" customFormat="1" x14ac:dyDescent="0.2">
      <c r="B257" s="9"/>
      <c r="C257" s="24"/>
      <c r="D257" s="25"/>
      <c r="E257" s="16"/>
      <c r="F257" s="17"/>
      <c r="G257" s="17"/>
      <c r="H257" s="17"/>
      <c r="I257" s="26"/>
      <c r="J257" s="26"/>
      <c r="K257" s="18"/>
      <c r="L257" s="18"/>
      <c r="M257" s="18"/>
      <c r="N257" s="18"/>
      <c r="O257" s="19"/>
      <c r="P257" s="20"/>
      <c r="Q257" s="18"/>
      <c r="R257" s="21"/>
      <c r="S257" s="21"/>
      <c r="T257" s="21"/>
      <c r="U257" s="21"/>
      <c r="V257" s="21"/>
      <c r="W257" s="21"/>
      <c r="X257" s="21"/>
      <c r="Y257" s="19"/>
      <c r="Z257" s="13"/>
      <c r="AA257" s="13"/>
      <c r="AB257" s="13"/>
      <c r="AC257" s="13"/>
      <c r="AD257" s="13"/>
    </row>
    <row r="258" spans="2:30" s="14" customFormat="1" x14ac:dyDescent="0.2">
      <c r="B258" s="9"/>
      <c r="C258" s="24"/>
      <c r="D258" s="25"/>
      <c r="E258" s="16"/>
      <c r="F258" s="17"/>
      <c r="G258" s="17"/>
      <c r="H258" s="17"/>
      <c r="I258" s="26"/>
      <c r="J258" s="26"/>
      <c r="K258" s="18"/>
      <c r="L258" s="18"/>
      <c r="M258" s="18"/>
      <c r="N258" s="18"/>
      <c r="O258" s="19"/>
      <c r="P258" s="20"/>
      <c r="Q258" s="18"/>
      <c r="R258" s="21"/>
      <c r="S258" s="21"/>
      <c r="T258" s="21"/>
      <c r="U258" s="21"/>
      <c r="V258" s="21"/>
      <c r="W258" s="21"/>
      <c r="X258" s="21"/>
      <c r="Y258" s="19"/>
      <c r="Z258" s="13"/>
      <c r="AA258" s="13"/>
      <c r="AB258" s="13"/>
      <c r="AC258" s="13"/>
      <c r="AD258" s="13"/>
    </row>
    <row r="259" spans="2:30" s="14" customFormat="1" x14ac:dyDescent="0.2">
      <c r="B259" s="9"/>
      <c r="C259" s="24"/>
      <c r="D259" s="25"/>
      <c r="E259" s="16"/>
      <c r="F259" s="17"/>
      <c r="G259" s="17"/>
      <c r="H259" s="17"/>
      <c r="I259" s="26"/>
      <c r="J259" s="26"/>
      <c r="K259" s="18"/>
      <c r="L259" s="18"/>
      <c r="M259" s="18"/>
      <c r="N259" s="18"/>
      <c r="O259" s="19"/>
      <c r="P259" s="20"/>
      <c r="Q259" s="18"/>
      <c r="R259" s="21"/>
      <c r="S259" s="21"/>
      <c r="T259" s="21"/>
      <c r="U259" s="21"/>
      <c r="V259" s="21"/>
      <c r="W259" s="21"/>
      <c r="X259" s="21"/>
      <c r="Y259" s="19"/>
      <c r="Z259" s="13"/>
      <c r="AA259" s="13"/>
      <c r="AB259" s="13"/>
      <c r="AC259" s="13"/>
      <c r="AD259" s="13"/>
    </row>
    <row r="260" spans="2:30" s="14" customFormat="1" x14ac:dyDescent="0.2">
      <c r="B260" s="9"/>
      <c r="C260" s="24"/>
      <c r="D260" s="25"/>
      <c r="E260" s="16"/>
      <c r="F260" s="17"/>
      <c r="G260" s="17"/>
      <c r="H260" s="17"/>
      <c r="I260" s="26"/>
      <c r="J260" s="26"/>
      <c r="K260" s="18"/>
      <c r="L260" s="18"/>
      <c r="M260" s="18"/>
      <c r="N260" s="18"/>
      <c r="O260" s="19"/>
      <c r="P260" s="20"/>
      <c r="Q260" s="18"/>
      <c r="R260" s="21"/>
      <c r="S260" s="21"/>
      <c r="T260" s="21"/>
      <c r="U260" s="21"/>
      <c r="V260" s="21"/>
      <c r="W260" s="21"/>
      <c r="X260" s="21"/>
      <c r="Y260" s="19"/>
      <c r="Z260" s="13"/>
      <c r="AA260" s="13"/>
      <c r="AB260" s="13"/>
      <c r="AC260" s="13"/>
      <c r="AD260" s="13"/>
    </row>
    <row r="261" spans="2:30" s="14" customFormat="1" x14ac:dyDescent="0.2">
      <c r="B261" s="9"/>
      <c r="C261" s="24"/>
      <c r="D261" s="25"/>
      <c r="E261" s="16"/>
      <c r="F261" s="17"/>
      <c r="G261" s="17"/>
      <c r="H261" s="17"/>
      <c r="I261" s="26"/>
      <c r="J261" s="26"/>
      <c r="K261" s="18"/>
      <c r="L261" s="18"/>
      <c r="M261" s="18"/>
      <c r="N261" s="18"/>
      <c r="O261" s="19"/>
      <c r="P261" s="20"/>
      <c r="Q261" s="18"/>
      <c r="R261" s="21"/>
      <c r="S261" s="21"/>
      <c r="T261" s="21"/>
      <c r="U261" s="21"/>
      <c r="V261" s="21"/>
      <c r="W261" s="21"/>
      <c r="X261" s="21"/>
      <c r="Y261" s="19"/>
      <c r="Z261" s="13"/>
      <c r="AA261" s="13"/>
      <c r="AB261" s="13"/>
      <c r="AC261" s="13"/>
      <c r="AD261" s="13"/>
    </row>
    <row r="262" spans="2:30" s="14" customFormat="1" x14ac:dyDescent="0.2">
      <c r="B262" s="9"/>
      <c r="C262" s="24"/>
      <c r="D262" s="25"/>
      <c r="E262" s="16"/>
      <c r="F262" s="17"/>
      <c r="G262" s="17"/>
      <c r="H262" s="17"/>
      <c r="I262" s="26"/>
      <c r="J262" s="26"/>
      <c r="K262" s="18"/>
      <c r="L262" s="18"/>
      <c r="M262" s="18"/>
      <c r="N262" s="18"/>
      <c r="O262" s="19"/>
      <c r="P262" s="20"/>
      <c r="Q262" s="18"/>
      <c r="R262" s="21"/>
      <c r="S262" s="21"/>
      <c r="T262" s="21"/>
      <c r="U262" s="21"/>
      <c r="V262" s="21"/>
      <c r="W262" s="21"/>
      <c r="X262" s="21"/>
      <c r="Y262" s="19"/>
      <c r="Z262" s="13"/>
      <c r="AA262" s="13"/>
      <c r="AB262" s="13"/>
      <c r="AC262" s="13"/>
      <c r="AD262" s="13"/>
    </row>
    <row r="263" spans="2:30" s="14" customFormat="1" x14ac:dyDescent="0.2">
      <c r="B263" s="9"/>
      <c r="C263" s="24"/>
      <c r="D263" s="25"/>
      <c r="E263" s="16"/>
      <c r="F263" s="17"/>
      <c r="G263" s="17"/>
      <c r="H263" s="17"/>
      <c r="I263" s="26"/>
      <c r="J263" s="26"/>
      <c r="K263" s="18"/>
      <c r="L263" s="18"/>
      <c r="M263" s="18"/>
      <c r="N263" s="18"/>
      <c r="O263" s="19"/>
      <c r="P263" s="20"/>
      <c r="Q263" s="18"/>
      <c r="R263" s="21"/>
      <c r="S263" s="21"/>
      <c r="T263" s="21"/>
      <c r="U263" s="21"/>
      <c r="V263" s="21"/>
      <c r="W263" s="21"/>
      <c r="X263" s="21"/>
      <c r="Y263" s="19"/>
      <c r="Z263" s="13"/>
      <c r="AA263" s="13"/>
      <c r="AB263" s="13"/>
      <c r="AC263" s="13"/>
      <c r="AD263" s="13"/>
    </row>
    <row r="264" spans="2:30" s="14" customFormat="1" x14ac:dyDescent="0.2">
      <c r="B264" s="9"/>
      <c r="C264" s="24"/>
      <c r="D264" s="25"/>
      <c r="E264" s="16"/>
      <c r="F264" s="17"/>
      <c r="G264" s="17"/>
      <c r="H264" s="17"/>
      <c r="I264" s="26"/>
      <c r="J264" s="26"/>
      <c r="K264" s="18"/>
      <c r="L264" s="18"/>
      <c r="M264" s="18"/>
      <c r="N264" s="18"/>
      <c r="O264" s="19"/>
      <c r="P264" s="20"/>
      <c r="Q264" s="18"/>
      <c r="R264" s="21"/>
      <c r="S264" s="21"/>
      <c r="T264" s="21"/>
      <c r="U264" s="21"/>
      <c r="V264" s="21"/>
      <c r="W264" s="21"/>
      <c r="X264" s="21"/>
      <c r="Y264" s="19"/>
    </row>
    <row r="265" spans="2:30" s="14" customFormat="1" x14ac:dyDescent="0.2">
      <c r="B265" s="9"/>
      <c r="C265" s="24"/>
      <c r="D265" s="25"/>
      <c r="E265" s="16"/>
      <c r="F265" s="17"/>
      <c r="G265" s="17"/>
      <c r="H265" s="17"/>
      <c r="I265" s="26"/>
      <c r="J265" s="26"/>
      <c r="K265" s="18"/>
      <c r="L265" s="18"/>
      <c r="M265" s="18"/>
      <c r="N265" s="18"/>
      <c r="O265" s="19"/>
      <c r="P265" s="20"/>
      <c r="Q265" s="18"/>
      <c r="R265" s="21"/>
      <c r="S265" s="21"/>
      <c r="T265" s="21"/>
      <c r="U265" s="21"/>
      <c r="V265" s="21"/>
      <c r="W265" s="21"/>
      <c r="X265" s="21"/>
      <c r="Y265" s="19"/>
    </row>
    <row r="266" spans="2:30" s="14" customFormat="1" x14ac:dyDescent="0.2">
      <c r="B266" s="9"/>
      <c r="C266" s="24"/>
      <c r="D266" s="25"/>
      <c r="E266" s="16"/>
      <c r="F266" s="17"/>
      <c r="G266" s="17"/>
      <c r="H266" s="17"/>
      <c r="I266" s="26"/>
      <c r="J266" s="26"/>
      <c r="K266" s="18"/>
      <c r="L266" s="18"/>
      <c r="M266" s="18"/>
      <c r="N266" s="18"/>
      <c r="O266" s="19"/>
      <c r="P266" s="20"/>
      <c r="Q266" s="18"/>
      <c r="R266" s="21"/>
      <c r="S266" s="21"/>
      <c r="T266" s="21"/>
      <c r="U266" s="21"/>
      <c r="V266" s="21"/>
      <c r="W266" s="21"/>
      <c r="X266" s="21"/>
      <c r="Y266" s="19"/>
    </row>
    <row r="267" spans="2:30" s="14" customFormat="1" x14ac:dyDescent="0.2">
      <c r="B267" s="9"/>
      <c r="C267" s="24"/>
      <c r="D267" s="25"/>
      <c r="E267" s="16"/>
      <c r="F267" s="17"/>
      <c r="G267" s="17"/>
      <c r="H267" s="17"/>
      <c r="I267" s="26"/>
      <c r="J267" s="26"/>
      <c r="K267" s="18"/>
      <c r="L267" s="18"/>
      <c r="M267" s="18"/>
      <c r="N267" s="18"/>
      <c r="O267" s="19"/>
      <c r="P267" s="20"/>
      <c r="Q267" s="18"/>
      <c r="R267" s="21"/>
      <c r="S267" s="21"/>
      <c r="T267" s="21"/>
      <c r="U267" s="21"/>
      <c r="V267" s="21"/>
      <c r="W267" s="21"/>
      <c r="X267" s="21"/>
      <c r="Y267" s="19"/>
    </row>
    <row r="268" spans="2:30" s="14" customFormat="1" x14ac:dyDescent="0.2">
      <c r="B268" s="9"/>
      <c r="C268" s="24"/>
      <c r="D268" s="25"/>
      <c r="E268" s="16"/>
      <c r="F268" s="17"/>
      <c r="G268" s="17"/>
      <c r="H268" s="17"/>
      <c r="I268" s="26"/>
      <c r="J268" s="26"/>
      <c r="K268" s="18"/>
      <c r="L268" s="18"/>
      <c r="M268" s="18"/>
      <c r="N268" s="18"/>
      <c r="O268" s="19"/>
      <c r="P268" s="20"/>
      <c r="Q268" s="18"/>
      <c r="R268" s="21"/>
      <c r="S268" s="21"/>
      <c r="T268" s="21"/>
      <c r="U268" s="21"/>
      <c r="V268" s="21"/>
      <c r="W268" s="21"/>
      <c r="X268" s="21"/>
      <c r="Y268" s="19"/>
    </row>
    <row r="269" spans="2:30" s="14" customFormat="1" x14ac:dyDescent="0.2">
      <c r="B269" s="9"/>
      <c r="C269" s="24"/>
      <c r="D269" s="25"/>
      <c r="E269" s="16"/>
      <c r="F269" s="17"/>
      <c r="G269" s="17"/>
      <c r="H269" s="17"/>
      <c r="I269" s="26"/>
      <c r="J269" s="26"/>
      <c r="K269" s="18"/>
      <c r="L269" s="18"/>
      <c r="M269" s="18"/>
      <c r="N269" s="18"/>
      <c r="O269" s="19"/>
      <c r="P269" s="20"/>
      <c r="Q269" s="18"/>
      <c r="R269" s="21"/>
      <c r="S269" s="21"/>
      <c r="T269" s="21"/>
      <c r="U269" s="21"/>
      <c r="V269" s="21"/>
      <c r="W269" s="21"/>
      <c r="X269" s="21"/>
      <c r="Y269" s="19"/>
    </row>
    <row r="270" spans="2:30" s="14" customFormat="1" x14ac:dyDescent="0.2">
      <c r="B270" s="9"/>
      <c r="C270" s="24"/>
      <c r="D270" s="25"/>
      <c r="E270" s="16"/>
      <c r="F270" s="17"/>
      <c r="G270" s="17"/>
      <c r="H270" s="17"/>
      <c r="I270" s="26"/>
      <c r="J270" s="26"/>
      <c r="K270" s="18"/>
      <c r="L270" s="18"/>
      <c r="M270" s="18"/>
      <c r="N270" s="18"/>
      <c r="O270" s="19"/>
      <c r="P270" s="20"/>
      <c r="Q270" s="18"/>
      <c r="R270" s="21"/>
      <c r="S270" s="21"/>
      <c r="T270" s="21"/>
      <c r="U270" s="21"/>
      <c r="V270" s="21"/>
      <c r="W270" s="21"/>
      <c r="X270" s="21"/>
      <c r="Y270" s="19"/>
    </row>
    <row r="271" spans="2:30" s="14" customFormat="1" x14ac:dyDescent="0.2">
      <c r="B271" s="9"/>
      <c r="C271" s="24"/>
      <c r="D271" s="25"/>
      <c r="E271" s="16"/>
      <c r="F271" s="17"/>
      <c r="G271" s="17"/>
      <c r="H271" s="17"/>
      <c r="I271" s="26"/>
      <c r="J271" s="26"/>
      <c r="K271" s="18"/>
      <c r="L271" s="18"/>
      <c r="M271" s="18"/>
      <c r="N271" s="18"/>
      <c r="O271" s="19"/>
      <c r="P271" s="20"/>
      <c r="Q271" s="18"/>
      <c r="R271" s="21"/>
      <c r="S271" s="21"/>
      <c r="T271" s="21"/>
      <c r="U271" s="21"/>
      <c r="V271" s="21"/>
      <c r="W271" s="21"/>
      <c r="X271" s="21"/>
      <c r="Y271" s="19"/>
    </row>
    <row r="272" spans="2:30" s="14" customFormat="1" x14ac:dyDescent="0.2">
      <c r="B272" s="9"/>
      <c r="C272" s="24"/>
      <c r="D272" s="25"/>
      <c r="E272" s="16"/>
      <c r="F272" s="17"/>
      <c r="G272" s="17"/>
      <c r="H272" s="17"/>
      <c r="I272" s="26"/>
      <c r="J272" s="26"/>
      <c r="K272" s="18"/>
      <c r="L272" s="18"/>
      <c r="M272" s="18"/>
      <c r="N272" s="18"/>
      <c r="O272" s="19"/>
      <c r="P272" s="20"/>
      <c r="Q272" s="18"/>
      <c r="R272" s="21"/>
      <c r="S272" s="21"/>
      <c r="T272" s="21"/>
      <c r="U272" s="21"/>
      <c r="V272" s="21"/>
      <c r="W272" s="21"/>
      <c r="X272" s="21"/>
      <c r="Y272" s="19"/>
    </row>
    <row r="273" spans="2:30" s="14" customFormat="1" x14ac:dyDescent="0.2">
      <c r="B273" s="9"/>
      <c r="C273" s="24"/>
      <c r="D273" s="25"/>
      <c r="E273" s="16"/>
      <c r="F273" s="17"/>
      <c r="G273" s="17"/>
      <c r="H273" s="17"/>
      <c r="I273" s="26"/>
      <c r="J273" s="26"/>
      <c r="K273" s="18"/>
      <c r="L273" s="18"/>
      <c r="M273" s="18"/>
      <c r="N273" s="18"/>
      <c r="O273" s="19"/>
      <c r="P273" s="20"/>
      <c r="Q273" s="18"/>
      <c r="R273" s="21"/>
      <c r="S273" s="21"/>
      <c r="T273" s="21"/>
      <c r="U273" s="21"/>
      <c r="V273" s="21"/>
      <c r="W273" s="21"/>
      <c r="X273" s="21"/>
      <c r="Y273" s="19"/>
    </row>
    <row r="274" spans="2:30" s="14" customFormat="1" x14ac:dyDescent="0.2">
      <c r="B274" s="9"/>
      <c r="C274" s="30"/>
      <c r="E274" s="16"/>
      <c r="F274" s="17"/>
      <c r="G274" s="17"/>
      <c r="H274" s="17"/>
      <c r="M274" s="18"/>
      <c r="N274" s="18"/>
      <c r="O274" s="19"/>
      <c r="P274" s="20"/>
      <c r="Q274" s="18"/>
      <c r="R274" s="21"/>
      <c r="S274" s="21"/>
      <c r="T274" s="21"/>
      <c r="U274" s="21"/>
      <c r="V274" s="21"/>
      <c r="W274" s="21"/>
      <c r="X274" s="21"/>
      <c r="Y274" s="19"/>
    </row>
    <row r="275" spans="2:30" s="14" customFormat="1" x14ac:dyDescent="0.2">
      <c r="B275" s="9"/>
      <c r="C275" s="24"/>
      <c r="D275" s="23"/>
      <c r="E275" s="16"/>
      <c r="F275" s="17"/>
      <c r="G275" s="17"/>
      <c r="H275" s="17"/>
      <c r="I275" s="24"/>
      <c r="J275" s="24"/>
      <c r="K275" s="24"/>
      <c r="L275" s="24"/>
      <c r="M275" s="18"/>
      <c r="N275" s="18"/>
      <c r="O275" s="19"/>
      <c r="P275" s="20"/>
      <c r="Q275" s="18"/>
      <c r="R275" s="21"/>
      <c r="S275" s="21"/>
      <c r="T275" s="21"/>
      <c r="U275" s="21"/>
      <c r="V275" s="21"/>
      <c r="W275" s="21"/>
      <c r="X275" s="21"/>
      <c r="Y275" s="19"/>
      <c r="Z275" s="13"/>
      <c r="AA275" s="13"/>
      <c r="AB275" s="13"/>
      <c r="AC275" s="13"/>
      <c r="AD275" s="13"/>
    </row>
    <row r="276" spans="2:30" s="14" customFormat="1" x14ac:dyDescent="0.2">
      <c r="B276" s="9"/>
      <c r="C276" s="24"/>
      <c r="D276" s="25"/>
      <c r="E276" s="16"/>
      <c r="F276" s="17"/>
      <c r="G276" s="17"/>
      <c r="H276" s="17"/>
      <c r="I276" s="26"/>
      <c r="J276" s="26"/>
      <c r="K276" s="18"/>
      <c r="L276" s="18"/>
      <c r="M276" s="18"/>
      <c r="N276" s="18"/>
      <c r="O276" s="19"/>
      <c r="P276" s="20"/>
      <c r="Q276" s="18"/>
      <c r="R276" s="21"/>
      <c r="S276" s="21"/>
      <c r="T276" s="21"/>
      <c r="U276" s="21"/>
      <c r="V276" s="21"/>
      <c r="W276" s="21"/>
      <c r="X276" s="21"/>
      <c r="Y276" s="19"/>
      <c r="Z276" s="13"/>
      <c r="AA276" s="13"/>
      <c r="AB276" s="13"/>
      <c r="AC276" s="13"/>
      <c r="AD276" s="13"/>
    </row>
    <row r="277" spans="2:30" s="14" customFormat="1" x14ac:dyDescent="0.2">
      <c r="B277" s="9"/>
      <c r="C277" s="24"/>
      <c r="D277" s="25"/>
      <c r="E277" s="16"/>
      <c r="F277" s="17"/>
      <c r="G277" s="17"/>
      <c r="H277" s="17"/>
      <c r="I277" s="26"/>
      <c r="J277" s="26"/>
      <c r="K277" s="18"/>
      <c r="L277" s="18"/>
      <c r="M277" s="18"/>
      <c r="N277" s="18"/>
      <c r="O277" s="19"/>
      <c r="P277" s="20"/>
      <c r="Q277" s="18"/>
      <c r="R277" s="21"/>
      <c r="S277" s="21"/>
      <c r="T277" s="21"/>
      <c r="U277" s="21"/>
      <c r="V277" s="21"/>
      <c r="W277" s="21"/>
      <c r="X277" s="21"/>
      <c r="Y277" s="19"/>
      <c r="Z277" s="13"/>
      <c r="AA277" s="13"/>
      <c r="AB277" s="13"/>
      <c r="AC277" s="13"/>
      <c r="AD277" s="13"/>
    </row>
    <row r="278" spans="2:30" s="14" customFormat="1" x14ac:dyDescent="0.2">
      <c r="B278" s="9"/>
      <c r="C278" s="24"/>
      <c r="D278" s="25"/>
      <c r="E278" s="16"/>
      <c r="F278" s="17"/>
      <c r="G278" s="17"/>
      <c r="H278" s="17"/>
      <c r="I278" s="26"/>
      <c r="J278" s="26"/>
      <c r="K278" s="18"/>
      <c r="L278" s="18"/>
      <c r="M278" s="18"/>
      <c r="N278" s="18"/>
      <c r="O278" s="19"/>
      <c r="P278" s="20"/>
      <c r="Q278" s="18"/>
      <c r="R278" s="21"/>
      <c r="S278" s="21"/>
      <c r="T278" s="21"/>
      <c r="U278" s="21"/>
      <c r="V278" s="21"/>
      <c r="W278" s="21"/>
      <c r="X278" s="21"/>
      <c r="Y278" s="19"/>
      <c r="Z278" s="13"/>
      <c r="AA278" s="13"/>
      <c r="AB278" s="13"/>
      <c r="AC278" s="13"/>
      <c r="AD278" s="13"/>
    </row>
    <row r="279" spans="2:30" s="14" customFormat="1" x14ac:dyDescent="0.2">
      <c r="B279" s="9"/>
      <c r="C279" s="24"/>
      <c r="D279" s="25"/>
      <c r="E279" s="16"/>
      <c r="F279" s="17"/>
      <c r="G279" s="17"/>
      <c r="H279" s="17"/>
      <c r="I279" s="26"/>
      <c r="J279" s="26"/>
      <c r="K279" s="18"/>
      <c r="L279" s="18"/>
      <c r="M279" s="18"/>
      <c r="N279" s="18"/>
      <c r="O279" s="19"/>
      <c r="P279" s="20"/>
      <c r="Q279" s="18"/>
      <c r="R279" s="21"/>
      <c r="S279" s="21"/>
      <c r="T279" s="21"/>
      <c r="U279" s="21"/>
      <c r="V279" s="21"/>
      <c r="W279" s="21"/>
      <c r="X279" s="21"/>
      <c r="Y279" s="19"/>
    </row>
    <row r="280" spans="2:30" s="14" customFormat="1" x14ac:dyDescent="0.2">
      <c r="B280" s="9"/>
      <c r="C280" s="24"/>
      <c r="D280" s="25"/>
      <c r="E280" s="16"/>
      <c r="F280" s="17"/>
      <c r="G280" s="17"/>
      <c r="H280" s="17"/>
      <c r="I280" s="26"/>
      <c r="J280" s="26"/>
      <c r="K280" s="18"/>
      <c r="L280" s="18"/>
      <c r="M280" s="18"/>
      <c r="N280" s="18"/>
      <c r="O280" s="19"/>
      <c r="P280" s="20"/>
      <c r="Q280" s="18"/>
      <c r="R280" s="21"/>
      <c r="S280" s="21"/>
      <c r="T280" s="21"/>
      <c r="U280" s="21"/>
      <c r="V280" s="21"/>
      <c r="W280" s="21"/>
      <c r="X280" s="21"/>
      <c r="Y280" s="19"/>
    </row>
    <row r="281" spans="2:30" s="14" customFormat="1" x14ac:dyDescent="0.2">
      <c r="B281" s="9"/>
      <c r="C281" s="24"/>
      <c r="D281" s="25"/>
      <c r="E281" s="16"/>
      <c r="F281" s="17"/>
      <c r="G281" s="17"/>
      <c r="H281" s="17"/>
      <c r="I281" s="26"/>
      <c r="J281" s="26"/>
      <c r="K281" s="18"/>
      <c r="L281" s="18"/>
      <c r="M281" s="18"/>
      <c r="N281" s="18"/>
      <c r="O281" s="19"/>
      <c r="P281" s="20"/>
      <c r="Q281" s="18"/>
      <c r="R281" s="21"/>
      <c r="S281" s="21"/>
      <c r="T281" s="21"/>
      <c r="U281" s="21"/>
      <c r="V281" s="21"/>
      <c r="W281" s="21"/>
      <c r="X281" s="21"/>
      <c r="Y281" s="19"/>
    </row>
    <row r="282" spans="2:30" s="14" customFormat="1" x14ac:dyDescent="0.2">
      <c r="B282" s="9"/>
      <c r="C282" s="24"/>
      <c r="D282" s="25"/>
      <c r="E282" s="16"/>
      <c r="F282" s="17"/>
      <c r="G282" s="17"/>
      <c r="H282" s="17"/>
      <c r="I282" s="26"/>
      <c r="J282" s="26"/>
      <c r="K282" s="18"/>
      <c r="L282" s="18"/>
      <c r="M282" s="18"/>
      <c r="N282" s="18"/>
      <c r="O282" s="19"/>
      <c r="P282" s="20"/>
      <c r="Q282" s="18"/>
      <c r="R282" s="21"/>
      <c r="S282" s="21"/>
      <c r="T282" s="21"/>
      <c r="U282" s="21"/>
      <c r="V282" s="21"/>
      <c r="W282" s="21"/>
      <c r="X282" s="21"/>
      <c r="Y282" s="19"/>
    </row>
    <row r="283" spans="2:30" s="14" customFormat="1" x14ac:dyDescent="0.2">
      <c r="B283" s="9"/>
      <c r="C283" s="24"/>
      <c r="D283" s="25"/>
      <c r="E283" s="16"/>
      <c r="F283" s="17"/>
      <c r="G283" s="17"/>
      <c r="H283" s="17"/>
      <c r="I283" s="26"/>
      <c r="J283" s="26"/>
      <c r="K283" s="18"/>
      <c r="L283" s="18"/>
      <c r="M283" s="18"/>
      <c r="N283" s="18"/>
      <c r="O283" s="19"/>
      <c r="P283" s="20"/>
      <c r="Q283" s="18"/>
      <c r="R283" s="21"/>
      <c r="S283" s="21"/>
      <c r="T283" s="21"/>
      <c r="U283" s="21"/>
      <c r="V283" s="21"/>
      <c r="W283" s="21"/>
      <c r="X283" s="21"/>
      <c r="Y283" s="19"/>
    </row>
    <row r="284" spans="2:30" s="14" customFormat="1" x14ac:dyDescent="0.2">
      <c r="B284" s="9"/>
      <c r="C284" s="24"/>
      <c r="D284" s="25"/>
      <c r="E284" s="16"/>
      <c r="F284" s="17"/>
      <c r="G284" s="17"/>
      <c r="H284" s="17"/>
      <c r="I284" s="26"/>
      <c r="J284" s="26"/>
      <c r="K284" s="18"/>
      <c r="L284" s="18"/>
      <c r="M284" s="18"/>
      <c r="N284" s="18"/>
      <c r="O284" s="19"/>
      <c r="P284" s="20"/>
      <c r="Q284" s="18"/>
      <c r="R284" s="21"/>
      <c r="S284" s="21"/>
      <c r="T284" s="21"/>
      <c r="U284" s="21"/>
      <c r="V284" s="21"/>
      <c r="W284" s="21"/>
      <c r="X284" s="21"/>
      <c r="Y284" s="19"/>
    </row>
    <row r="285" spans="2:30" s="14" customFormat="1" x14ac:dyDescent="0.2">
      <c r="B285" s="9"/>
      <c r="C285" s="24"/>
      <c r="D285" s="25"/>
      <c r="E285" s="16"/>
      <c r="F285" s="17"/>
      <c r="G285" s="17"/>
      <c r="H285" s="17"/>
      <c r="I285" s="26"/>
      <c r="J285" s="26"/>
      <c r="K285" s="18"/>
      <c r="L285" s="18"/>
      <c r="M285" s="18"/>
      <c r="N285" s="18"/>
      <c r="O285" s="19"/>
      <c r="P285" s="20"/>
      <c r="Q285" s="18"/>
      <c r="R285" s="21"/>
      <c r="S285" s="21"/>
      <c r="T285" s="21"/>
      <c r="U285" s="21"/>
      <c r="V285" s="21"/>
      <c r="W285" s="21"/>
      <c r="X285" s="21"/>
      <c r="Y285" s="19"/>
    </row>
    <row r="286" spans="2:30" s="14" customFormat="1" x14ac:dyDescent="0.2">
      <c r="B286" s="9"/>
      <c r="C286" s="24"/>
      <c r="D286" s="25"/>
      <c r="E286" s="16"/>
      <c r="F286" s="17"/>
      <c r="G286" s="17"/>
      <c r="H286" s="17"/>
      <c r="I286" s="26"/>
      <c r="J286" s="26"/>
      <c r="K286" s="18"/>
      <c r="L286" s="18"/>
      <c r="M286" s="18"/>
      <c r="N286" s="18"/>
      <c r="O286" s="19"/>
      <c r="P286" s="20"/>
      <c r="Q286" s="18"/>
      <c r="R286" s="21"/>
      <c r="S286" s="21"/>
      <c r="T286" s="21"/>
      <c r="U286" s="21"/>
      <c r="V286" s="21"/>
      <c r="W286" s="21"/>
      <c r="X286" s="21"/>
      <c r="Y286" s="19"/>
    </row>
    <row r="287" spans="2:30" s="14" customFormat="1" x14ac:dyDescent="0.2">
      <c r="B287" s="9"/>
      <c r="C287" s="24"/>
      <c r="D287" s="25"/>
      <c r="E287" s="16"/>
      <c r="F287" s="17"/>
      <c r="G287" s="17"/>
      <c r="H287" s="17"/>
      <c r="I287" s="26"/>
      <c r="J287" s="26"/>
      <c r="K287" s="18"/>
      <c r="L287" s="18"/>
      <c r="M287" s="18"/>
      <c r="N287" s="18"/>
      <c r="O287" s="19"/>
      <c r="P287" s="20"/>
      <c r="Q287" s="18"/>
      <c r="R287" s="21"/>
      <c r="S287" s="21"/>
      <c r="T287" s="21"/>
      <c r="U287" s="21"/>
      <c r="V287" s="21"/>
      <c r="W287" s="21"/>
      <c r="X287" s="21"/>
      <c r="Y287" s="19"/>
    </row>
    <row r="288" spans="2:30" s="14" customFormat="1" x14ac:dyDescent="0.2">
      <c r="B288" s="9"/>
      <c r="C288" s="24"/>
      <c r="D288" s="25"/>
      <c r="E288" s="16"/>
      <c r="F288" s="17"/>
      <c r="G288" s="17"/>
      <c r="H288" s="17"/>
      <c r="I288" s="26"/>
      <c r="J288" s="26"/>
      <c r="K288" s="18"/>
      <c r="L288" s="18"/>
      <c r="M288" s="18"/>
      <c r="N288" s="18"/>
      <c r="O288" s="19"/>
      <c r="P288" s="20"/>
      <c r="Q288" s="18"/>
      <c r="R288" s="21"/>
      <c r="S288" s="21"/>
      <c r="T288" s="21"/>
      <c r="U288" s="21"/>
      <c r="V288" s="21"/>
      <c r="W288" s="21"/>
      <c r="X288" s="21"/>
      <c r="Y288" s="19"/>
    </row>
    <row r="289" spans="2:25" s="14" customFormat="1" x14ac:dyDescent="0.2">
      <c r="B289" s="9"/>
      <c r="C289" s="24"/>
      <c r="D289" s="25"/>
      <c r="E289" s="16"/>
      <c r="F289" s="17"/>
      <c r="G289" s="17"/>
      <c r="H289" s="17"/>
      <c r="I289" s="26"/>
      <c r="J289" s="26"/>
      <c r="K289" s="18"/>
      <c r="L289" s="18"/>
      <c r="M289" s="18"/>
      <c r="N289" s="18"/>
      <c r="O289" s="19"/>
      <c r="P289" s="20"/>
      <c r="Q289" s="18"/>
      <c r="R289" s="21"/>
      <c r="S289" s="21"/>
      <c r="T289" s="21"/>
      <c r="U289" s="21"/>
      <c r="V289" s="21"/>
      <c r="W289" s="21"/>
      <c r="X289" s="21"/>
      <c r="Y289" s="19"/>
    </row>
    <row r="290" spans="2:25" s="14" customFormat="1" x14ac:dyDescent="0.2">
      <c r="B290" s="9"/>
      <c r="C290" s="24"/>
      <c r="D290" s="25"/>
      <c r="E290" s="16"/>
      <c r="F290" s="17"/>
      <c r="G290" s="17"/>
      <c r="H290" s="17"/>
      <c r="I290" s="26"/>
      <c r="J290" s="26"/>
      <c r="K290" s="18"/>
      <c r="L290" s="18"/>
      <c r="M290" s="18"/>
      <c r="N290" s="18"/>
      <c r="O290" s="19"/>
      <c r="P290" s="20"/>
      <c r="Q290" s="18"/>
      <c r="R290" s="21"/>
      <c r="S290" s="21"/>
      <c r="T290" s="21"/>
      <c r="U290" s="21"/>
      <c r="V290" s="21"/>
      <c r="W290" s="21"/>
      <c r="X290" s="21"/>
      <c r="Y290" s="19"/>
    </row>
    <row r="291" spans="2:25" s="14" customFormat="1" x14ac:dyDescent="0.2">
      <c r="B291" s="9"/>
      <c r="C291" s="24"/>
      <c r="D291" s="25"/>
      <c r="E291" s="16"/>
      <c r="F291" s="17"/>
      <c r="G291" s="17"/>
      <c r="H291" s="17"/>
      <c r="I291" s="26"/>
      <c r="J291" s="26"/>
      <c r="K291" s="18"/>
      <c r="L291" s="18"/>
      <c r="M291" s="18"/>
      <c r="N291" s="18"/>
      <c r="O291" s="19"/>
      <c r="P291" s="20"/>
      <c r="Q291" s="18"/>
      <c r="R291" s="21"/>
      <c r="S291" s="21"/>
      <c r="T291" s="21"/>
      <c r="U291" s="21"/>
      <c r="V291" s="21"/>
      <c r="W291" s="21"/>
      <c r="X291" s="21"/>
      <c r="Y291" s="19"/>
    </row>
    <row r="292" spans="2:25" s="14" customFormat="1" x14ac:dyDescent="0.2">
      <c r="B292" s="9"/>
      <c r="C292" s="24"/>
      <c r="D292" s="25"/>
      <c r="E292" s="16"/>
      <c r="F292" s="17"/>
      <c r="G292" s="17"/>
      <c r="H292" s="17"/>
      <c r="I292" s="26"/>
      <c r="J292" s="26"/>
      <c r="K292" s="18"/>
      <c r="L292" s="18"/>
      <c r="M292" s="18"/>
      <c r="N292" s="18"/>
      <c r="O292" s="19"/>
      <c r="P292" s="20"/>
      <c r="Q292" s="18"/>
      <c r="R292" s="21"/>
      <c r="S292" s="21"/>
      <c r="T292" s="21"/>
      <c r="U292" s="21"/>
      <c r="V292" s="21"/>
      <c r="W292" s="21"/>
      <c r="X292" s="21"/>
      <c r="Y292" s="19"/>
    </row>
    <row r="293" spans="2:25" s="14" customFormat="1" x14ac:dyDescent="0.2">
      <c r="B293" s="9"/>
      <c r="C293" s="24"/>
      <c r="D293" s="25"/>
      <c r="E293" s="16"/>
      <c r="F293" s="17"/>
      <c r="G293" s="17"/>
      <c r="H293" s="17"/>
      <c r="I293" s="26"/>
      <c r="J293" s="26"/>
      <c r="K293" s="18"/>
      <c r="L293" s="18"/>
      <c r="M293" s="18"/>
      <c r="N293" s="18"/>
      <c r="O293" s="19"/>
      <c r="P293" s="20"/>
      <c r="Q293" s="18"/>
      <c r="R293" s="21"/>
      <c r="S293" s="21"/>
      <c r="T293" s="21"/>
      <c r="U293" s="21"/>
      <c r="V293" s="21"/>
      <c r="W293" s="21"/>
      <c r="X293" s="21"/>
      <c r="Y293" s="19"/>
    </row>
    <row r="294" spans="2:25" s="14" customFormat="1" x14ac:dyDescent="0.2">
      <c r="B294" s="9"/>
      <c r="C294" s="24"/>
      <c r="D294" s="25"/>
      <c r="E294" s="16"/>
      <c r="F294" s="17"/>
      <c r="G294" s="17"/>
      <c r="H294" s="17"/>
      <c r="I294" s="26"/>
      <c r="J294" s="26"/>
      <c r="K294" s="18"/>
      <c r="L294" s="18"/>
      <c r="M294" s="18"/>
      <c r="N294" s="18"/>
      <c r="O294" s="19"/>
      <c r="P294" s="20"/>
      <c r="Q294" s="18"/>
      <c r="R294" s="21"/>
      <c r="S294" s="21"/>
      <c r="T294" s="21"/>
      <c r="U294" s="21"/>
      <c r="V294" s="21"/>
      <c r="W294" s="21"/>
      <c r="X294" s="21"/>
      <c r="Y294" s="19"/>
    </row>
    <row r="295" spans="2:25" s="14" customFormat="1" x14ac:dyDescent="0.2">
      <c r="B295" s="9"/>
      <c r="C295" s="24"/>
      <c r="D295" s="25"/>
      <c r="E295" s="16"/>
      <c r="F295" s="17"/>
      <c r="G295" s="17"/>
      <c r="H295" s="17"/>
      <c r="I295" s="26"/>
      <c r="J295" s="26"/>
      <c r="K295" s="18"/>
      <c r="L295" s="18"/>
      <c r="M295" s="18"/>
      <c r="N295" s="18"/>
      <c r="O295" s="19"/>
      <c r="P295" s="20"/>
      <c r="Q295" s="18"/>
      <c r="R295" s="21"/>
      <c r="S295" s="21"/>
      <c r="T295" s="21"/>
      <c r="U295" s="21"/>
      <c r="V295" s="21"/>
      <c r="W295" s="21"/>
      <c r="X295" s="21"/>
      <c r="Y295" s="19"/>
    </row>
    <row r="296" spans="2:25" s="14" customFormat="1" x14ac:dyDescent="0.2">
      <c r="B296" s="9"/>
      <c r="C296" s="24"/>
      <c r="D296" s="25"/>
      <c r="E296" s="16"/>
      <c r="F296" s="17"/>
      <c r="G296" s="17"/>
      <c r="H296" s="17"/>
      <c r="I296" s="26"/>
      <c r="J296" s="26"/>
      <c r="K296" s="18"/>
      <c r="L296" s="18"/>
      <c r="M296" s="18"/>
      <c r="N296" s="18"/>
      <c r="O296" s="19"/>
      <c r="P296" s="20"/>
      <c r="Q296" s="18"/>
      <c r="R296" s="21"/>
      <c r="S296" s="21"/>
      <c r="T296" s="21"/>
      <c r="U296" s="21"/>
      <c r="V296" s="21"/>
      <c r="W296" s="21"/>
      <c r="X296" s="21"/>
      <c r="Y296" s="19"/>
    </row>
    <row r="297" spans="2:25" s="14" customFormat="1" x14ac:dyDescent="0.2">
      <c r="B297" s="9"/>
      <c r="C297" s="24"/>
      <c r="D297" s="25"/>
      <c r="E297" s="16"/>
      <c r="F297" s="17"/>
      <c r="G297" s="17"/>
      <c r="H297" s="17"/>
      <c r="I297" s="26"/>
      <c r="J297" s="26"/>
      <c r="K297" s="18"/>
      <c r="L297" s="18"/>
      <c r="M297" s="18"/>
      <c r="N297" s="18"/>
      <c r="O297" s="19"/>
      <c r="P297" s="20"/>
      <c r="Q297" s="18"/>
      <c r="R297" s="21"/>
      <c r="S297" s="21"/>
      <c r="T297" s="21"/>
      <c r="U297" s="21"/>
      <c r="V297" s="21"/>
      <c r="W297" s="21"/>
      <c r="X297" s="21"/>
      <c r="Y297" s="19"/>
    </row>
    <row r="298" spans="2:25" s="14" customFormat="1" x14ac:dyDescent="0.2">
      <c r="B298" s="9"/>
      <c r="C298" s="24"/>
      <c r="D298" s="25"/>
      <c r="E298" s="16"/>
      <c r="F298" s="17"/>
      <c r="G298" s="17"/>
      <c r="H298" s="17"/>
      <c r="I298" s="26"/>
      <c r="J298" s="26"/>
      <c r="K298" s="18"/>
      <c r="L298" s="18"/>
      <c r="M298" s="18"/>
      <c r="N298" s="18"/>
      <c r="O298" s="19"/>
      <c r="P298" s="20"/>
      <c r="Q298" s="18"/>
      <c r="R298" s="21"/>
      <c r="S298" s="21"/>
      <c r="T298" s="21"/>
      <c r="U298" s="21"/>
      <c r="V298" s="21"/>
      <c r="W298" s="21"/>
      <c r="X298" s="21"/>
      <c r="Y298" s="19"/>
    </row>
    <row r="299" spans="2:25" s="14" customFormat="1" x14ac:dyDescent="0.2">
      <c r="B299" s="9"/>
      <c r="C299" s="24"/>
      <c r="D299" s="25"/>
      <c r="E299" s="16"/>
      <c r="F299" s="17"/>
      <c r="G299" s="17"/>
      <c r="H299" s="17"/>
      <c r="I299" s="26"/>
      <c r="J299" s="26"/>
      <c r="K299" s="18"/>
      <c r="L299" s="18"/>
      <c r="M299" s="18"/>
      <c r="N299" s="18"/>
      <c r="O299" s="19"/>
      <c r="P299" s="20"/>
      <c r="Q299" s="18"/>
      <c r="R299" s="21"/>
      <c r="S299" s="21"/>
      <c r="T299" s="21"/>
      <c r="U299" s="21"/>
      <c r="V299" s="21"/>
      <c r="W299" s="21"/>
      <c r="X299" s="21"/>
      <c r="Y299" s="19"/>
    </row>
    <row r="300" spans="2:25" s="14" customFormat="1" x14ac:dyDescent="0.2">
      <c r="B300" s="9"/>
      <c r="C300" s="24"/>
      <c r="D300" s="25"/>
      <c r="E300" s="16"/>
      <c r="F300" s="17"/>
      <c r="G300" s="17"/>
      <c r="H300" s="17"/>
      <c r="I300" s="26"/>
      <c r="J300" s="26"/>
      <c r="K300" s="18"/>
      <c r="L300" s="18"/>
      <c r="M300" s="18"/>
      <c r="N300" s="18"/>
      <c r="O300" s="19"/>
      <c r="P300" s="20"/>
      <c r="Q300" s="18"/>
      <c r="R300" s="21"/>
      <c r="S300" s="21"/>
      <c r="T300" s="21"/>
      <c r="U300" s="21"/>
      <c r="V300" s="21"/>
      <c r="W300" s="21"/>
      <c r="X300" s="21"/>
      <c r="Y300" s="19"/>
    </row>
    <row r="301" spans="2:25" s="14" customFormat="1" x14ac:dyDescent="0.2">
      <c r="B301" s="9"/>
      <c r="C301" s="24"/>
      <c r="D301" s="25"/>
      <c r="E301" s="16"/>
      <c r="F301" s="17"/>
      <c r="G301" s="17"/>
      <c r="H301" s="17"/>
      <c r="I301" s="26"/>
      <c r="J301" s="26"/>
      <c r="K301" s="18"/>
      <c r="L301" s="18"/>
      <c r="M301" s="18"/>
      <c r="N301" s="18"/>
      <c r="O301" s="19"/>
      <c r="P301" s="20"/>
      <c r="Q301" s="18"/>
      <c r="R301" s="21"/>
      <c r="S301" s="21"/>
      <c r="T301" s="21"/>
      <c r="U301" s="21"/>
      <c r="V301" s="21"/>
      <c r="W301" s="21"/>
      <c r="X301" s="21"/>
      <c r="Y301" s="19"/>
    </row>
    <row r="302" spans="2:25" s="14" customFormat="1" x14ac:dyDescent="0.2">
      <c r="B302" s="9"/>
      <c r="C302" s="24"/>
      <c r="D302" s="25"/>
      <c r="E302" s="16"/>
      <c r="F302" s="17"/>
      <c r="G302" s="17"/>
      <c r="H302" s="17"/>
      <c r="I302" s="26"/>
      <c r="J302" s="26"/>
      <c r="K302" s="18"/>
      <c r="L302" s="18"/>
      <c r="M302" s="18"/>
      <c r="N302" s="18"/>
      <c r="O302" s="19"/>
      <c r="P302" s="20"/>
      <c r="Q302" s="18"/>
      <c r="R302" s="21"/>
      <c r="S302" s="21"/>
      <c r="T302" s="21"/>
      <c r="U302" s="21"/>
      <c r="V302" s="21"/>
      <c r="W302" s="21"/>
      <c r="X302" s="21"/>
      <c r="Y302" s="19"/>
    </row>
    <row r="303" spans="2:25" s="14" customFormat="1" x14ac:dyDescent="0.2">
      <c r="B303" s="9"/>
      <c r="C303" s="24"/>
      <c r="D303" s="25"/>
      <c r="E303" s="16"/>
      <c r="F303" s="17"/>
      <c r="G303" s="17"/>
      <c r="H303" s="17"/>
      <c r="I303" s="26"/>
      <c r="J303" s="26"/>
      <c r="K303" s="18"/>
      <c r="L303" s="18"/>
      <c r="M303" s="18"/>
      <c r="N303" s="18"/>
      <c r="O303" s="19"/>
      <c r="P303" s="20"/>
      <c r="Q303" s="18"/>
      <c r="R303" s="21"/>
      <c r="S303" s="21"/>
      <c r="T303" s="21"/>
      <c r="U303" s="21"/>
      <c r="V303" s="21"/>
      <c r="W303" s="21"/>
      <c r="X303" s="21"/>
      <c r="Y303" s="19"/>
    </row>
    <row r="304" spans="2:25" s="14" customFormat="1" x14ac:dyDescent="0.2">
      <c r="B304" s="9"/>
      <c r="C304" s="24"/>
      <c r="D304" s="25"/>
      <c r="E304" s="16"/>
      <c r="F304" s="17"/>
      <c r="G304" s="17"/>
      <c r="H304" s="17"/>
      <c r="I304" s="26"/>
      <c r="J304" s="26"/>
      <c r="K304" s="18"/>
      <c r="L304" s="18"/>
      <c r="M304" s="18"/>
      <c r="N304" s="18"/>
      <c r="O304" s="19"/>
      <c r="P304" s="20"/>
      <c r="Q304" s="18"/>
      <c r="R304" s="21"/>
      <c r="S304" s="21"/>
      <c r="T304" s="21"/>
      <c r="U304" s="21"/>
      <c r="V304" s="21"/>
      <c r="W304" s="21"/>
      <c r="X304" s="21"/>
      <c r="Y304" s="19"/>
    </row>
    <row r="305" spans="2:30" s="14" customFormat="1" x14ac:dyDescent="0.2">
      <c r="B305" s="9"/>
      <c r="C305" s="24"/>
      <c r="D305" s="25"/>
      <c r="E305" s="16"/>
      <c r="F305" s="17"/>
      <c r="G305" s="17"/>
      <c r="H305" s="17"/>
      <c r="I305" s="26"/>
      <c r="J305" s="26"/>
      <c r="K305" s="18"/>
      <c r="L305" s="18"/>
      <c r="M305" s="18"/>
      <c r="N305" s="18"/>
      <c r="O305" s="19"/>
      <c r="P305" s="20"/>
      <c r="Q305" s="18"/>
      <c r="R305" s="21"/>
      <c r="S305" s="21"/>
      <c r="T305" s="21"/>
      <c r="U305" s="21"/>
      <c r="V305" s="21"/>
      <c r="W305" s="21"/>
      <c r="X305" s="21"/>
      <c r="Y305" s="19"/>
    </row>
    <row r="306" spans="2:30" s="14" customFormat="1" x14ac:dyDescent="0.2">
      <c r="B306" s="9"/>
      <c r="C306" s="24"/>
      <c r="D306" s="25"/>
      <c r="E306" s="16"/>
      <c r="F306" s="17"/>
      <c r="G306" s="17"/>
      <c r="H306" s="17"/>
      <c r="I306" s="26"/>
      <c r="J306" s="26"/>
      <c r="K306" s="18"/>
      <c r="L306" s="18"/>
      <c r="M306" s="18"/>
      <c r="N306" s="18"/>
      <c r="O306" s="19"/>
      <c r="P306" s="20"/>
      <c r="Q306" s="18"/>
      <c r="R306" s="21"/>
      <c r="S306" s="21"/>
      <c r="T306" s="21"/>
      <c r="U306" s="21"/>
      <c r="V306" s="21"/>
      <c r="W306" s="21"/>
      <c r="X306" s="21"/>
      <c r="Y306" s="19"/>
    </row>
    <row r="307" spans="2:30" s="14" customFormat="1" x14ac:dyDescent="0.2">
      <c r="B307" s="9"/>
      <c r="C307" s="24"/>
      <c r="D307" s="25"/>
      <c r="E307" s="16"/>
      <c r="F307" s="17"/>
      <c r="G307" s="17"/>
      <c r="H307" s="17"/>
      <c r="I307" s="26"/>
      <c r="J307" s="26"/>
      <c r="K307" s="18"/>
      <c r="L307" s="18"/>
      <c r="M307" s="18"/>
      <c r="N307" s="18"/>
      <c r="O307" s="19"/>
      <c r="P307" s="20"/>
      <c r="Q307" s="18"/>
      <c r="R307" s="21"/>
      <c r="S307" s="21"/>
      <c r="T307" s="21"/>
      <c r="U307" s="21"/>
      <c r="V307" s="21"/>
      <c r="W307" s="21"/>
      <c r="X307" s="21"/>
      <c r="Y307" s="19"/>
    </row>
    <row r="308" spans="2:30" s="14" customFormat="1" x14ac:dyDescent="0.2">
      <c r="B308" s="9"/>
      <c r="C308" s="30"/>
      <c r="E308" s="16"/>
      <c r="F308" s="17"/>
      <c r="G308" s="17"/>
      <c r="H308" s="17"/>
      <c r="M308" s="18"/>
      <c r="N308" s="18"/>
      <c r="O308" s="19"/>
      <c r="P308" s="20"/>
      <c r="Q308" s="18"/>
      <c r="R308" s="21"/>
      <c r="S308" s="21"/>
      <c r="T308" s="21"/>
      <c r="U308" s="21"/>
      <c r="V308" s="21"/>
      <c r="W308" s="21"/>
      <c r="X308" s="21"/>
      <c r="Y308" s="19"/>
    </row>
    <row r="309" spans="2:30" s="14" customFormat="1" x14ac:dyDescent="0.2">
      <c r="B309" s="9"/>
      <c r="C309" s="24"/>
      <c r="D309" s="23"/>
      <c r="E309" s="16"/>
      <c r="F309" s="17"/>
      <c r="G309" s="17"/>
      <c r="H309" s="17"/>
      <c r="I309" s="24"/>
      <c r="J309" s="24"/>
      <c r="K309" s="24"/>
      <c r="L309" s="24"/>
      <c r="M309" s="18"/>
      <c r="N309" s="18"/>
      <c r="O309" s="19"/>
      <c r="P309" s="20"/>
      <c r="Q309" s="18"/>
      <c r="R309" s="21"/>
      <c r="S309" s="21"/>
      <c r="T309" s="21"/>
      <c r="U309" s="21"/>
      <c r="V309" s="21"/>
      <c r="W309" s="21"/>
      <c r="X309" s="21"/>
      <c r="Y309" s="19"/>
      <c r="Z309" s="13"/>
      <c r="AA309" s="13"/>
      <c r="AB309" s="13"/>
      <c r="AC309" s="13"/>
      <c r="AD309" s="13"/>
    </row>
    <row r="310" spans="2:30" s="14" customFormat="1" x14ac:dyDescent="0.2">
      <c r="B310" s="9"/>
      <c r="C310" s="24"/>
      <c r="D310" s="25"/>
      <c r="E310" s="16"/>
      <c r="F310" s="17"/>
      <c r="G310" s="17"/>
      <c r="H310" s="17"/>
      <c r="I310" s="26"/>
      <c r="J310" s="26"/>
      <c r="K310" s="18"/>
      <c r="L310" s="18"/>
      <c r="M310" s="18"/>
      <c r="N310" s="18"/>
      <c r="O310" s="19"/>
      <c r="P310" s="20"/>
      <c r="Q310" s="18"/>
      <c r="R310" s="21"/>
      <c r="S310" s="21"/>
      <c r="T310" s="21"/>
      <c r="U310" s="21"/>
      <c r="V310" s="21"/>
      <c r="W310" s="21"/>
      <c r="X310" s="21"/>
      <c r="Y310" s="19"/>
      <c r="Z310" s="13"/>
      <c r="AA310" s="13"/>
      <c r="AB310" s="13"/>
      <c r="AC310" s="13"/>
      <c r="AD310" s="13"/>
    </row>
    <row r="311" spans="2:30" s="14" customFormat="1" x14ac:dyDescent="0.2">
      <c r="B311" s="9"/>
      <c r="C311" s="24"/>
      <c r="D311" s="25"/>
      <c r="E311" s="16"/>
      <c r="F311" s="17"/>
      <c r="G311" s="17"/>
      <c r="H311" s="17"/>
      <c r="I311" s="26"/>
      <c r="J311" s="26"/>
      <c r="K311" s="18"/>
      <c r="L311" s="18"/>
      <c r="M311" s="18"/>
      <c r="N311" s="18"/>
      <c r="O311" s="19"/>
      <c r="P311" s="20"/>
      <c r="Q311" s="18"/>
      <c r="R311" s="21"/>
      <c r="S311" s="21"/>
      <c r="T311" s="21"/>
      <c r="U311" s="21"/>
      <c r="V311" s="21"/>
      <c r="W311" s="21"/>
      <c r="X311" s="21"/>
      <c r="Y311" s="19"/>
      <c r="Z311" s="13"/>
      <c r="AA311" s="13"/>
      <c r="AB311" s="13"/>
      <c r="AC311" s="13"/>
      <c r="AD311" s="13"/>
    </row>
    <row r="312" spans="2:30" s="14" customFormat="1" x14ac:dyDescent="0.2">
      <c r="B312" s="9"/>
      <c r="C312" s="24"/>
      <c r="D312" s="25"/>
      <c r="E312" s="16"/>
      <c r="F312" s="17"/>
      <c r="G312" s="17"/>
      <c r="H312" s="17"/>
      <c r="I312" s="26"/>
      <c r="J312" s="26"/>
      <c r="K312" s="18"/>
      <c r="L312" s="18"/>
      <c r="M312" s="18"/>
      <c r="N312" s="18"/>
      <c r="O312" s="19"/>
      <c r="P312" s="20"/>
      <c r="Q312" s="18"/>
      <c r="R312" s="21"/>
      <c r="S312" s="21"/>
      <c r="T312" s="21"/>
      <c r="U312" s="21"/>
      <c r="V312" s="21"/>
      <c r="W312" s="21"/>
      <c r="X312" s="21"/>
      <c r="Y312" s="19"/>
      <c r="Z312" s="13"/>
      <c r="AA312" s="13"/>
      <c r="AB312" s="13"/>
      <c r="AC312" s="13"/>
      <c r="AD312" s="13"/>
    </row>
    <row r="313" spans="2:30" s="14" customFormat="1" x14ac:dyDescent="0.2">
      <c r="B313" s="9"/>
      <c r="C313" s="24"/>
      <c r="D313" s="25"/>
      <c r="E313" s="16"/>
      <c r="F313" s="17"/>
      <c r="G313" s="17"/>
      <c r="H313" s="17"/>
      <c r="I313" s="26"/>
      <c r="J313" s="26"/>
      <c r="K313" s="18"/>
      <c r="L313" s="18"/>
      <c r="M313" s="18"/>
      <c r="N313" s="18"/>
      <c r="O313" s="19"/>
      <c r="P313" s="20"/>
      <c r="Q313" s="18"/>
      <c r="R313" s="21"/>
      <c r="S313" s="21"/>
      <c r="T313" s="21"/>
      <c r="U313" s="21"/>
      <c r="V313" s="21"/>
      <c r="W313" s="21"/>
      <c r="X313" s="21"/>
      <c r="Y313" s="19"/>
    </row>
    <row r="314" spans="2:30" s="14" customFormat="1" x14ac:dyDescent="0.2">
      <c r="B314" s="9"/>
      <c r="C314" s="24"/>
      <c r="D314" s="25"/>
      <c r="E314" s="16"/>
      <c r="F314" s="17"/>
      <c r="G314" s="17"/>
      <c r="H314" s="17"/>
      <c r="I314" s="26"/>
      <c r="J314" s="26"/>
      <c r="K314" s="18"/>
      <c r="L314" s="18"/>
      <c r="M314" s="18"/>
      <c r="N314" s="18"/>
      <c r="O314" s="19"/>
      <c r="P314" s="20"/>
      <c r="Q314" s="18"/>
      <c r="R314" s="21"/>
      <c r="S314" s="21"/>
      <c r="T314" s="21"/>
      <c r="U314" s="21"/>
      <c r="V314" s="21"/>
      <c r="W314" s="21"/>
      <c r="X314" s="21"/>
      <c r="Y314" s="19"/>
    </row>
    <row r="315" spans="2:30" s="14" customFormat="1" x14ac:dyDescent="0.2">
      <c r="B315" s="9"/>
      <c r="C315" s="24"/>
      <c r="D315" s="25"/>
      <c r="E315" s="16"/>
      <c r="F315" s="17"/>
      <c r="G315" s="17"/>
      <c r="H315" s="17"/>
      <c r="I315" s="26"/>
      <c r="J315" s="26"/>
      <c r="K315" s="18"/>
      <c r="L315" s="18"/>
      <c r="M315" s="18"/>
      <c r="N315" s="18"/>
      <c r="O315" s="19"/>
      <c r="P315" s="20"/>
      <c r="Q315" s="18"/>
      <c r="R315" s="21"/>
      <c r="S315" s="21"/>
      <c r="T315" s="21"/>
      <c r="U315" s="21"/>
      <c r="V315" s="21"/>
      <c r="W315" s="21"/>
      <c r="X315" s="21"/>
      <c r="Y315" s="19"/>
    </row>
    <row r="316" spans="2:30" s="14" customFormat="1" x14ac:dyDescent="0.2">
      <c r="B316" s="9"/>
      <c r="C316" s="24"/>
      <c r="D316" s="25"/>
      <c r="E316" s="16"/>
      <c r="F316" s="17"/>
      <c r="G316" s="17"/>
      <c r="H316" s="17"/>
      <c r="I316" s="26"/>
      <c r="J316" s="26"/>
      <c r="K316" s="18"/>
      <c r="L316" s="18"/>
      <c r="M316" s="18"/>
      <c r="N316" s="18"/>
      <c r="O316" s="19"/>
      <c r="P316" s="20"/>
      <c r="Q316" s="18"/>
      <c r="R316" s="21"/>
      <c r="S316" s="21"/>
      <c r="T316" s="21"/>
      <c r="U316" s="21"/>
      <c r="V316" s="21"/>
      <c r="W316" s="21"/>
      <c r="X316" s="21"/>
      <c r="Y316" s="19"/>
    </row>
    <row r="317" spans="2:30" s="14" customFormat="1" x14ac:dyDescent="0.2">
      <c r="B317" s="9"/>
      <c r="C317" s="30"/>
      <c r="E317" s="16"/>
      <c r="F317" s="17"/>
      <c r="G317" s="17"/>
      <c r="H317" s="17"/>
      <c r="M317" s="18"/>
      <c r="N317" s="18"/>
      <c r="O317" s="19"/>
      <c r="P317" s="20"/>
      <c r="Q317" s="18"/>
      <c r="R317" s="21"/>
      <c r="S317" s="21"/>
      <c r="T317" s="21"/>
      <c r="U317" s="21"/>
      <c r="V317" s="21"/>
      <c r="W317" s="21"/>
      <c r="X317" s="21"/>
      <c r="Y317" s="19"/>
    </row>
    <row r="318" spans="2:30" s="14" customFormat="1" x14ac:dyDescent="0.2">
      <c r="B318" s="9"/>
      <c r="C318" s="24"/>
      <c r="D318" s="23"/>
      <c r="E318" s="16"/>
      <c r="F318" s="17"/>
      <c r="G318" s="17"/>
      <c r="H318" s="17"/>
      <c r="I318" s="24"/>
      <c r="J318" s="24"/>
      <c r="K318" s="24"/>
      <c r="L318" s="24"/>
      <c r="M318" s="18"/>
      <c r="N318" s="18"/>
      <c r="O318" s="19"/>
      <c r="P318" s="20"/>
      <c r="Q318" s="18"/>
      <c r="R318" s="21"/>
      <c r="S318" s="21"/>
      <c r="T318" s="21"/>
      <c r="U318" s="21"/>
      <c r="V318" s="21"/>
      <c r="W318" s="21"/>
      <c r="X318" s="21"/>
      <c r="Y318" s="19"/>
      <c r="Z318" s="13"/>
      <c r="AA318" s="13"/>
      <c r="AB318" s="13"/>
      <c r="AC318" s="13"/>
      <c r="AD318" s="13"/>
    </row>
    <row r="319" spans="2:30" s="14" customFormat="1" x14ac:dyDescent="0.2">
      <c r="B319" s="9"/>
      <c r="C319" s="24"/>
      <c r="D319" s="25"/>
      <c r="E319" s="16"/>
      <c r="F319" s="17"/>
      <c r="G319" s="17"/>
      <c r="H319" s="17"/>
      <c r="I319" s="26"/>
      <c r="J319" s="26"/>
      <c r="K319" s="18"/>
      <c r="L319" s="18"/>
      <c r="M319" s="18"/>
      <c r="N319" s="18"/>
      <c r="O319" s="19"/>
      <c r="P319" s="20"/>
      <c r="Q319" s="18"/>
      <c r="R319" s="21"/>
      <c r="S319" s="21"/>
      <c r="T319" s="21"/>
      <c r="U319" s="21"/>
      <c r="V319" s="21"/>
      <c r="W319" s="21"/>
      <c r="X319" s="21"/>
      <c r="Y319" s="19"/>
      <c r="Z319" s="13"/>
      <c r="AA319" s="13"/>
      <c r="AB319" s="13"/>
      <c r="AC319" s="13"/>
      <c r="AD319" s="13"/>
    </row>
    <row r="320" spans="2:30" s="14" customFormat="1" x14ac:dyDescent="0.2">
      <c r="B320" s="9"/>
      <c r="C320" s="24"/>
      <c r="D320" s="25"/>
      <c r="E320" s="16"/>
      <c r="F320" s="17"/>
      <c r="G320" s="17"/>
      <c r="H320" s="17"/>
      <c r="I320" s="26"/>
      <c r="J320" s="26"/>
      <c r="K320" s="18"/>
      <c r="L320" s="18"/>
      <c r="M320" s="18"/>
      <c r="N320" s="18"/>
      <c r="O320" s="19"/>
      <c r="P320" s="20"/>
      <c r="Q320" s="18"/>
      <c r="R320" s="21"/>
      <c r="S320" s="21"/>
      <c r="T320" s="21"/>
      <c r="U320" s="21"/>
      <c r="V320" s="21"/>
      <c r="W320" s="21"/>
      <c r="X320" s="21"/>
      <c r="Y320" s="19"/>
      <c r="Z320" s="13"/>
      <c r="AA320" s="13"/>
      <c r="AB320" s="13"/>
      <c r="AC320" s="13"/>
      <c r="AD320" s="13"/>
    </row>
    <row r="321" spans="2:30" s="14" customFormat="1" x14ac:dyDescent="0.2">
      <c r="B321" s="9"/>
      <c r="C321" s="24"/>
      <c r="D321" s="25"/>
      <c r="E321" s="16"/>
      <c r="F321" s="17"/>
      <c r="G321" s="17"/>
      <c r="H321" s="17"/>
      <c r="I321" s="26"/>
      <c r="J321" s="26"/>
      <c r="K321" s="18"/>
      <c r="L321" s="18"/>
      <c r="M321" s="18"/>
      <c r="N321" s="18"/>
      <c r="O321" s="19"/>
      <c r="P321" s="20"/>
      <c r="Q321" s="18"/>
      <c r="R321" s="21"/>
      <c r="S321" s="21"/>
      <c r="T321" s="21"/>
      <c r="U321" s="21"/>
      <c r="V321" s="21"/>
      <c r="W321" s="21"/>
      <c r="X321" s="21"/>
      <c r="Y321" s="19"/>
      <c r="Z321" s="13"/>
      <c r="AA321" s="13"/>
      <c r="AB321" s="13"/>
      <c r="AC321" s="13"/>
      <c r="AD321" s="13"/>
    </row>
    <row r="322" spans="2:30" s="14" customFormat="1" x14ac:dyDescent="0.2">
      <c r="B322" s="9"/>
      <c r="C322" s="24"/>
      <c r="D322" s="25"/>
      <c r="E322" s="16"/>
      <c r="F322" s="17"/>
      <c r="G322" s="17"/>
      <c r="H322" s="17"/>
      <c r="I322" s="26"/>
      <c r="J322" s="26"/>
      <c r="K322" s="18"/>
      <c r="L322" s="18"/>
      <c r="M322" s="18"/>
      <c r="N322" s="18"/>
      <c r="O322" s="19"/>
      <c r="P322" s="20"/>
      <c r="Q322" s="18"/>
      <c r="R322" s="21"/>
      <c r="S322" s="21"/>
      <c r="T322" s="21"/>
      <c r="U322" s="21"/>
      <c r="V322" s="21"/>
      <c r="W322" s="21"/>
      <c r="X322" s="21"/>
      <c r="Y322" s="19"/>
    </row>
    <row r="323" spans="2:30" s="14" customFormat="1" x14ac:dyDescent="0.2">
      <c r="B323" s="9"/>
      <c r="C323" s="24"/>
      <c r="D323" s="25"/>
      <c r="E323" s="16"/>
      <c r="F323" s="17"/>
      <c r="G323" s="17"/>
      <c r="H323" s="17"/>
      <c r="I323" s="26"/>
      <c r="J323" s="26"/>
      <c r="K323" s="18"/>
      <c r="L323" s="18"/>
      <c r="M323" s="18"/>
      <c r="N323" s="18"/>
      <c r="O323" s="19"/>
      <c r="P323" s="20"/>
      <c r="Q323" s="18"/>
      <c r="R323" s="21"/>
      <c r="S323" s="21"/>
      <c r="T323" s="21"/>
      <c r="U323" s="21"/>
      <c r="V323" s="21"/>
      <c r="W323" s="21"/>
      <c r="X323" s="21"/>
      <c r="Y323" s="19"/>
    </row>
    <row r="324" spans="2:30" s="14" customFormat="1" x14ac:dyDescent="0.2">
      <c r="B324" s="9"/>
      <c r="C324" s="24"/>
      <c r="D324" s="25"/>
      <c r="E324" s="16"/>
      <c r="F324" s="17"/>
      <c r="G324" s="17"/>
      <c r="H324" s="17"/>
      <c r="I324" s="26"/>
      <c r="J324" s="26"/>
      <c r="K324" s="18"/>
      <c r="L324" s="18"/>
      <c r="M324" s="18"/>
      <c r="N324" s="18"/>
      <c r="O324" s="19"/>
      <c r="P324" s="20"/>
      <c r="Q324" s="18"/>
      <c r="R324" s="21"/>
      <c r="S324" s="21"/>
      <c r="T324" s="21"/>
      <c r="U324" s="21"/>
      <c r="V324" s="21"/>
      <c r="W324" s="21"/>
      <c r="X324" s="21"/>
      <c r="Y324" s="19"/>
    </row>
    <row r="325" spans="2:30" s="14" customFormat="1" x14ac:dyDescent="0.2">
      <c r="B325" s="9"/>
      <c r="C325" s="24"/>
      <c r="D325" s="25"/>
      <c r="E325" s="16"/>
      <c r="F325" s="17"/>
      <c r="G325" s="17"/>
      <c r="H325" s="17"/>
      <c r="I325" s="26"/>
      <c r="J325" s="26"/>
      <c r="K325" s="18"/>
      <c r="L325" s="18"/>
      <c r="M325" s="18"/>
      <c r="N325" s="18"/>
      <c r="O325" s="19"/>
      <c r="P325" s="20"/>
      <c r="Q325" s="18"/>
      <c r="R325" s="21"/>
      <c r="S325" s="21"/>
      <c r="T325" s="21"/>
      <c r="U325" s="21"/>
      <c r="V325" s="21"/>
      <c r="W325" s="21"/>
      <c r="X325" s="21"/>
      <c r="Y325" s="19"/>
    </row>
    <row r="326" spans="2:30" s="14" customFormat="1" x14ac:dyDescent="0.2">
      <c r="B326" s="9"/>
      <c r="C326" s="30"/>
    </row>
    <row r="327" spans="2:30" s="14" customFormat="1" x14ac:dyDescent="0.2">
      <c r="B327" s="9"/>
      <c r="C327" s="30"/>
    </row>
    <row r="328" spans="2:30" s="14" customFormat="1" x14ac:dyDescent="0.2">
      <c r="B328" s="9"/>
      <c r="C328" s="30"/>
    </row>
    <row r="329" spans="2:30" s="14" customFormat="1" x14ac:dyDescent="0.2">
      <c r="B329" s="9"/>
      <c r="C329" s="30"/>
    </row>
    <row r="330" spans="2:30" s="14" customFormat="1" x14ac:dyDescent="0.2">
      <c r="B330" s="9"/>
      <c r="C330" s="30"/>
    </row>
    <row r="331" spans="2:30" s="14" customFormat="1" x14ac:dyDescent="0.2">
      <c r="B331" s="9"/>
      <c r="C331" s="30"/>
    </row>
    <row r="332" spans="2:30" s="14" customFormat="1" x14ac:dyDescent="0.2">
      <c r="B332" s="9"/>
      <c r="C332" s="30"/>
    </row>
    <row r="333" spans="2:30" s="14" customFormat="1" x14ac:dyDescent="0.2">
      <c r="B333" s="9"/>
      <c r="C333" s="30"/>
    </row>
    <row r="334" spans="2:30" s="14" customFormat="1" x14ac:dyDescent="0.2">
      <c r="B334" s="9"/>
      <c r="C334" s="30"/>
    </row>
    <row r="335" spans="2:30" s="14" customFormat="1" x14ac:dyDescent="0.2">
      <c r="B335" s="9"/>
      <c r="C335" s="30"/>
    </row>
    <row r="336" spans="2:30" s="14" customFormat="1" x14ac:dyDescent="0.2">
      <c r="B336" s="9"/>
      <c r="C336" s="30"/>
    </row>
    <row r="337" spans="2:3" s="14" customFormat="1" x14ac:dyDescent="0.2">
      <c r="B337" s="9"/>
      <c r="C337" s="30"/>
    </row>
    <row r="338" spans="2:3" s="14" customFormat="1" x14ac:dyDescent="0.2">
      <c r="B338" s="9"/>
      <c r="C338" s="30"/>
    </row>
    <row r="339" spans="2:3" s="14" customFormat="1" x14ac:dyDescent="0.2">
      <c r="B339" s="9"/>
      <c r="C339" s="30"/>
    </row>
    <row r="340" spans="2:3" s="14" customFormat="1" x14ac:dyDescent="0.2">
      <c r="B340" s="9"/>
      <c r="C340" s="30"/>
    </row>
    <row r="341" spans="2:3" s="14" customFormat="1" x14ac:dyDescent="0.2">
      <c r="B341" s="9"/>
      <c r="C341" s="30"/>
    </row>
    <row r="342" spans="2:3" s="14" customFormat="1" x14ac:dyDescent="0.2">
      <c r="B342" s="9"/>
      <c r="C342" s="30"/>
    </row>
    <row r="343" spans="2:3" s="14" customFormat="1" x14ac:dyDescent="0.2">
      <c r="B343" s="9"/>
      <c r="C343" s="30"/>
    </row>
    <row r="344" spans="2:3" s="14" customFormat="1" x14ac:dyDescent="0.2">
      <c r="B344" s="9"/>
      <c r="C344" s="30"/>
    </row>
    <row r="345" spans="2:3" s="14" customFormat="1" x14ac:dyDescent="0.2">
      <c r="B345" s="9"/>
      <c r="C345" s="30"/>
    </row>
    <row r="346" spans="2:3" s="14" customFormat="1" x14ac:dyDescent="0.2">
      <c r="B346" s="9"/>
      <c r="C346" s="30"/>
    </row>
    <row r="347" spans="2:3" s="14" customFormat="1" x14ac:dyDescent="0.2">
      <c r="B347" s="9"/>
      <c r="C347" s="30"/>
    </row>
    <row r="348" spans="2:3" s="14" customFormat="1" x14ac:dyDescent="0.2">
      <c r="B348" s="9"/>
      <c r="C348" s="30"/>
    </row>
    <row r="349" spans="2:3" s="14" customFormat="1" x14ac:dyDescent="0.2">
      <c r="B349" s="9"/>
      <c r="C349" s="30"/>
    </row>
    <row r="350" spans="2:3" s="14" customFormat="1" x14ac:dyDescent="0.2">
      <c r="B350" s="9"/>
      <c r="C350" s="30"/>
    </row>
    <row r="351" spans="2:3" s="14" customFormat="1" x14ac:dyDescent="0.2">
      <c r="B351" s="9"/>
      <c r="C351" s="30"/>
    </row>
    <row r="352" spans="2:3" s="14" customFormat="1" x14ac:dyDescent="0.2">
      <c r="B352" s="9"/>
      <c r="C352" s="30"/>
    </row>
    <row r="353" spans="2:3" s="14" customFormat="1" x14ac:dyDescent="0.2">
      <c r="B353" s="9"/>
      <c r="C353" s="30"/>
    </row>
    <row r="354" spans="2:3" s="14" customFormat="1" x14ac:dyDescent="0.2">
      <c r="B354" s="9"/>
      <c r="C354" s="30"/>
    </row>
    <row r="355" spans="2:3" s="14" customFormat="1" x14ac:dyDescent="0.2">
      <c r="B355" s="9"/>
      <c r="C355" s="30"/>
    </row>
    <row r="356" spans="2:3" s="14" customFormat="1" x14ac:dyDescent="0.2">
      <c r="B356" s="9"/>
      <c r="C356" s="30"/>
    </row>
    <row r="357" spans="2:3" s="14" customFormat="1" x14ac:dyDescent="0.2">
      <c r="B357" s="9"/>
      <c r="C357" s="30"/>
    </row>
    <row r="358" spans="2:3" s="14" customFormat="1" x14ac:dyDescent="0.2">
      <c r="B358" s="9"/>
      <c r="C358" s="30"/>
    </row>
    <row r="359" spans="2:3" s="14" customFormat="1" x14ac:dyDescent="0.2">
      <c r="B359" s="9"/>
      <c r="C359" s="30"/>
    </row>
    <row r="360" spans="2:3" s="14" customFormat="1" x14ac:dyDescent="0.2">
      <c r="B360" s="9"/>
      <c r="C360" s="30"/>
    </row>
    <row r="361" spans="2:3" s="14" customFormat="1" x14ac:dyDescent="0.2">
      <c r="B361" s="9"/>
      <c r="C361" s="30"/>
    </row>
    <row r="362" spans="2:3" s="14" customFormat="1" x14ac:dyDescent="0.2">
      <c r="B362" s="9"/>
      <c r="C362" s="30"/>
    </row>
    <row r="363" spans="2:3" s="14" customFormat="1" x14ac:dyDescent="0.2">
      <c r="B363" s="9"/>
      <c r="C363" s="30"/>
    </row>
    <row r="364" spans="2:3" s="14" customFormat="1" x14ac:dyDescent="0.2">
      <c r="B364" s="9"/>
      <c r="C364" s="30"/>
    </row>
    <row r="365" spans="2:3" s="14" customFormat="1" x14ac:dyDescent="0.2">
      <c r="B365" s="9"/>
      <c r="C365" s="30"/>
    </row>
    <row r="366" spans="2:3" s="14" customFormat="1" x14ac:dyDescent="0.2">
      <c r="B366" s="9"/>
      <c r="C366" s="30"/>
    </row>
    <row r="367" spans="2:3" s="14" customFormat="1" x14ac:dyDescent="0.2">
      <c r="B367" s="9"/>
      <c r="C367" s="30"/>
    </row>
    <row r="368" spans="2:3" s="14" customFormat="1" x14ac:dyDescent="0.2">
      <c r="B368" s="9"/>
      <c r="C368" s="30"/>
    </row>
    <row r="369" spans="2:3" s="14" customFormat="1" x14ac:dyDescent="0.2">
      <c r="B369" s="9"/>
      <c r="C369" s="30"/>
    </row>
    <row r="370" spans="2:3" s="14" customFormat="1" x14ac:dyDescent="0.2">
      <c r="B370" s="9"/>
      <c r="C370" s="30"/>
    </row>
    <row r="371" spans="2:3" s="14" customFormat="1" x14ac:dyDescent="0.2">
      <c r="B371" s="9"/>
      <c r="C371" s="30"/>
    </row>
    <row r="372" spans="2:3" s="14" customFormat="1" x14ac:dyDescent="0.2">
      <c r="B372" s="9"/>
      <c r="C372" s="30"/>
    </row>
    <row r="373" spans="2:3" s="14" customFormat="1" x14ac:dyDescent="0.2">
      <c r="B373" s="9"/>
      <c r="C373" s="30"/>
    </row>
    <row r="374" spans="2:3" s="14" customFormat="1" x14ac:dyDescent="0.2">
      <c r="B374" s="9"/>
      <c r="C374" s="30"/>
    </row>
    <row r="375" spans="2:3" s="14" customFormat="1" x14ac:dyDescent="0.2">
      <c r="B375" s="9"/>
      <c r="C375" s="30"/>
    </row>
    <row r="376" spans="2:3" s="14" customFormat="1" x14ac:dyDescent="0.2">
      <c r="B376" s="9"/>
      <c r="C376" s="30"/>
    </row>
    <row r="377" spans="2:3" s="14" customFormat="1" x14ac:dyDescent="0.2">
      <c r="B377" s="9"/>
      <c r="C377" s="30"/>
    </row>
    <row r="378" spans="2:3" s="14" customFormat="1" x14ac:dyDescent="0.2">
      <c r="B378" s="9"/>
      <c r="C378" s="30"/>
    </row>
    <row r="379" spans="2:3" s="14" customFormat="1" x14ac:dyDescent="0.2">
      <c r="B379" s="9"/>
      <c r="C379" s="30"/>
    </row>
    <row r="380" spans="2:3" s="14" customFormat="1" x14ac:dyDescent="0.2">
      <c r="B380" s="9"/>
      <c r="C380" s="30"/>
    </row>
    <row r="381" spans="2:3" s="14" customFormat="1" x14ac:dyDescent="0.2">
      <c r="B381" s="9"/>
      <c r="C381" s="30"/>
    </row>
    <row r="382" spans="2:3" s="14" customFormat="1" x14ac:dyDescent="0.2">
      <c r="B382" s="9"/>
      <c r="C382" s="30"/>
    </row>
    <row r="383" spans="2:3" s="14" customFormat="1" x14ac:dyDescent="0.2">
      <c r="B383" s="9"/>
      <c r="C383" s="30"/>
    </row>
    <row r="384" spans="2:3" s="14" customFormat="1" x14ac:dyDescent="0.2">
      <c r="B384" s="9"/>
      <c r="C384" s="30"/>
    </row>
    <row r="385" spans="2:3" s="14" customFormat="1" x14ac:dyDescent="0.2">
      <c r="B385" s="9"/>
      <c r="C385" s="30"/>
    </row>
    <row r="386" spans="2:3" s="14" customFormat="1" x14ac:dyDescent="0.2">
      <c r="B386" s="9"/>
      <c r="C386" s="30"/>
    </row>
    <row r="387" spans="2:3" s="14" customFormat="1" x14ac:dyDescent="0.2">
      <c r="B387" s="9"/>
      <c r="C387" s="30"/>
    </row>
    <row r="388" spans="2:3" s="14" customFormat="1" x14ac:dyDescent="0.2">
      <c r="B388" s="9"/>
      <c r="C388" s="30"/>
    </row>
    <row r="389" spans="2:3" s="14" customFormat="1" x14ac:dyDescent="0.2">
      <c r="B389" s="9"/>
      <c r="C389" s="30"/>
    </row>
    <row r="390" spans="2:3" s="14" customFormat="1" x14ac:dyDescent="0.2">
      <c r="B390" s="9"/>
      <c r="C390" s="30"/>
    </row>
    <row r="391" spans="2:3" s="14" customFormat="1" x14ac:dyDescent="0.2">
      <c r="B391" s="9"/>
      <c r="C391" s="30"/>
    </row>
    <row r="392" spans="2:3" s="14" customFormat="1" x14ac:dyDescent="0.2">
      <c r="B392" s="9"/>
      <c r="C392" s="30"/>
    </row>
    <row r="393" spans="2:3" s="14" customFormat="1" x14ac:dyDescent="0.2">
      <c r="B393" s="9"/>
      <c r="C393" s="30"/>
    </row>
    <row r="394" spans="2:3" s="14" customFormat="1" x14ac:dyDescent="0.2">
      <c r="B394" s="9"/>
      <c r="C394" s="30"/>
    </row>
  </sheetData>
  <dataConsolidate/>
  <mergeCells count="1">
    <mergeCell ref="L1:S1"/>
  </mergeCells>
  <phoneticPr fontId="4" type="noConversion"/>
  <printOptions horizontalCentered="1"/>
  <pageMargins left="0.25" right="0.25" top="1" bottom="1" header="0.5" footer="0.5"/>
  <pageSetup paperSize="3" scale="46" fitToHeight="3" orientation="landscape" r:id="rId1"/>
  <headerFooter alignWithMargins="0">
    <oddFooter>&amp;RV6.2 Revised 9/13/2019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'VlookupTables (DO NOT DELETE)'!$G$13:$G$17</xm:f>
          </x14:formula1>
          <xm:sqref>L8</xm:sqref>
        </x14:dataValidation>
        <x14:dataValidation type="list" allowBlank="1" showInputMessage="1" showErrorMessage="1" xr:uid="{6FE0287C-02EE-442C-B185-4C827A63451A}">
          <x14:formula1>
            <xm:f>'VlookupTables (DO NOT DELETE)'!$G$13:$G$19</xm:f>
          </x14:formula1>
          <xm:sqref>M15:M55</xm:sqref>
        </x14:dataValidation>
        <x14:dataValidation type="list" allowBlank="1" showInputMessage="1" showErrorMessage="1" xr:uid="{00000000-0002-0000-0200-000001000000}">
          <x14:formula1>
            <xm:f>'VlookupTables (DO NOT DELETE)'!$B$5:$B$16</xm:f>
          </x14:formula1>
          <xm:sqref>J15:J55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215A-208F-4CF1-938D-B4550AE46E48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0"/>
  <sheetViews>
    <sheetView tabSelected="1" topLeftCell="A11" zoomScaleNormal="100" workbookViewId="0">
      <selection activeCell="B5" sqref="B5"/>
    </sheetView>
  </sheetViews>
  <sheetFormatPr defaultRowHeight="12.75" x14ac:dyDescent="0.2"/>
  <cols>
    <col min="1" max="1" width="22.5703125" customWidth="1"/>
    <col min="2" max="2" width="69.85546875" customWidth="1"/>
    <col min="3" max="3" width="5.85546875" customWidth="1"/>
    <col min="4" max="4" width="6.5703125" customWidth="1"/>
    <col min="5" max="5" width="9.7109375" customWidth="1"/>
    <col min="7" max="7" width="48" bestFit="1" customWidth="1"/>
    <col min="8" max="8" width="34.42578125" customWidth="1"/>
    <col min="9" max="9" width="10.140625" customWidth="1"/>
    <col min="10" max="10" width="23.28515625" customWidth="1"/>
  </cols>
  <sheetData>
    <row r="2" spans="1:11" x14ac:dyDescent="0.2">
      <c r="A2" t="s">
        <v>153</v>
      </c>
      <c r="G2" t="s">
        <v>138</v>
      </c>
    </row>
    <row r="3" spans="1:11" ht="13.5" thickBot="1" x14ac:dyDescent="0.25"/>
    <row r="4" spans="1:11" s="32" customFormat="1" ht="51.75" thickBot="1" x14ac:dyDescent="0.25">
      <c r="A4" s="37" t="s">
        <v>62</v>
      </c>
      <c r="B4" s="38" t="s">
        <v>63</v>
      </c>
      <c r="C4" s="38" t="s">
        <v>64</v>
      </c>
      <c r="D4" s="38" t="s">
        <v>65</v>
      </c>
      <c r="E4" s="38" t="s">
        <v>66</v>
      </c>
      <c r="G4" t="s">
        <v>67</v>
      </c>
      <c r="H4" t="s">
        <v>68</v>
      </c>
      <c r="I4" t="s">
        <v>69</v>
      </c>
      <c r="J4" t="s">
        <v>70</v>
      </c>
      <c r="K4"/>
    </row>
    <row r="5" spans="1:11" x14ac:dyDescent="0.2">
      <c r="A5" s="33" t="s">
        <v>71</v>
      </c>
      <c r="B5" s="83" t="s">
        <v>131</v>
      </c>
      <c r="C5" s="35">
        <v>1.67</v>
      </c>
      <c r="D5" s="35">
        <v>2</v>
      </c>
      <c r="E5" s="35">
        <v>4.5999999999999996</v>
      </c>
      <c r="G5" t="s">
        <v>73</v>
      </c>
      <c r="H5" t="s">
        <v>74</v>
      </c>
      <c r="I5">
        <v>10</v>
      </c>
      <c r="J5" t="s">
        <v>75</v>
      </c>
    </row>
    <row r="6" spans="1:11" x14ac:dyDescent="0.2">
      <c r="A6" s="33" t="s">
        <v>71</v>
      </c>
      <c r="B6" s="86" t="s">
        <v>49</v>
      </c>
      <c r="C6" s="35">
        <v>1.67</v>
      </c>
      <c r="D6" s="35">
        <v>2</v>
      </c>
      <c r="E6" s="35">
        <v>4.5999999999999996</v>
      </c>
      <c r="G6" t="s">
        <v>73</v>
      </c>
      <c r="H6" t="s">
        <v>76</v>
      </c>
      <c r="I6">
        <v>10</v>
      </c>
      <c r="J6" t="s">
        <v>77</v>
      </c>
    </row>
    <row r="7" spans="1:11" x14ac:dyDescent="0.2">
      <c r="A7" s="44" t="s">
        <v>71</v>
      </c>
      <c r="B7" s="87" t="s">
        <v>130</v>
      </c>
      <c r="C7" s="45">
        <v>1.67</v>
      </c>
      <c r="D7" s="45">
        <v>2</v>
      </c>
      <c r="E7" s="45">
        <v>4.5999999999999996</v>
      </c>
      <c r="G7" t="s">
        <v>78</v>
      </c>
      <c r="H7" t="s">
        <v>74</v>
      </c>
      <c r="I7">
        <v>10</v>
      </c>
      <c r="J7" t="s">
        <v>79</v>
      </c>
    </row>
    <row r="8" spans="1:11" x14ac:dyDescent="0.2">
      <c r="A8" s="47" t="s">
        <v>91</v>
      </c>
      <c r="B8" s="48" t="s">
        <v>129</v>
      </c>
      <c r="C8" s="45">
        <v>1.67</v>
      </c>
      <c r="D8" s="45">
        <v>2</v>
      </c>
      <c r="E8" s="45">
        <v>3.6</v>
      </c>
      <c r="G8" t="s">
        <v>78</v>
      </c>
      <c r="H8" t="s">
        <v>76</v>
      </c>
      <c r="I8">
        <v>10</v>
      </c>
      <c r="J8" t="s">
        <v>77</v>
      </c>
    </row>
    <row r="9" spans="1:11" ht="25.5" x14ac:dyDescent="0.2">
      <c r="A9" s="47" t="s">
        <v>80</v>
      </c>
      <c r="B9" s="85" t="s">
        <v>81</v>
      </c>
      <c r="C9" s="49">
        <v>2.0099999999999998</v>
      </c>
      <c r="D9" s="49">
        <v>3.89</v>
      </c>
      <c r="E9" s="45">
        <v>4.7</v>
      </c>
      <c r="G9" t="s">
        <v>50</v>
      </c>
      <c r="H9" s="73" t="s">
        <v>84</v>
      </c>
      <c r="I9" s="32">
        <v>10</v>
      </c>
      <c r="J9" t="s">
        <v>79</v>
      </c>
    </row>
    <row r="10" spans="1:11" s="32" customFormat="1" x14ac:dyDescent="0.2">
      <c r="A10" s="47" t="s">
        <v>80</v>
      </c>
      <c r="B10" s="85" t="s">
        <v>82</v>
      </c>
      <c r="C10" s="49">
        <v>3.89</v>
      </c>
      <c r="D10" s="49">
        <v>2.0099999999999998</v>
      </c>
      <c r="E10" s="45">
        <v>7.3</v>
      </c>
      <c r="G10" t="s">
        <v>50</v>
      </c>
      <c r="H10" s="73" t="s">
        <v>85</v>
      </c>
      <c r="I10" s="32">
        <v>10</v>
      </c>
      <c r="J10" t="s">
        <v>77</v>
      </c>
    </row>
    <row r="11" spans="1:11" s="32" customFormat="1" x14ac:dyDescent="0.2">
      <c r="A11" s="47" t="s">
        <v>83</v>
      </c>
      <c r="B11" s="85" t="s">
        <v>132</v>
      </c>
      <c r="C11" s="49">
        <v>2.0099999999999998</v>
      </c>
      <c r="D11" s="49">
        <v>3.89</v>
      </c>
      <c r="E11" s="45">
        <v>8.1</v>
      </c>
      <c r="G11" s="14" t="s">
        <v>87</v>
      </c>
      <c r="H11" s="73" t="s">
        <v>88</v>
      </c>
      <c r="I11" s="32">
        <v>10</v>
      </c>
      <c r="J11" s="32" t="s">
        <v>89</v>
      </c>
    </row>
    <row r="12" spans="1:11" s="32" customFormat="1" x14ac:dyDescent="0.2">
      <c r="A12" s="47" t="s">
        <v>83</v>
      </c>
      <c r="B12" s="85" t="s">
        <v>133</v>
      </c>
      <c r="C12" s="49">
        <v>3.89</v>
      </c>
      <c r="D12" s="49">
        <v>2.0099999999999998</v>
      </c>
      <c r="E12" s="45">
        <v>11.5</v>
      </c>
      <c r="G12"/>
      <c r="H12"/>
      <c r="I12"/>
      <c r="J12"/>
    </row>
    <row r="13" spans="1:11" x14ac:dyDescent="0.2">
      <c r="A13" s="44" t="s">
        <v>71</v>
      </c>
      <c r="B13" s="84" t="s">
        <v>86</v>
      </c>
      <c r="C13" s="45">
        <v>1.75</v>
      </c>
      <c r="D13" s="45">
        <v>3.52</v>
      </c>
      <c r="E13" s="45">
        <v>4.75</v>
      </c>
      <c r="G13" t="s">
        <v>73</v>
      </c>
    </row>
    <row r="14" spans="1:11" x14ac:dyDescent="0.2">
      <c r="A14" s="44" t="s">
        <v>71</v>
      </c>
      <c r="B14" s="84" t="s">
        <v>90</v>
      </c>
      <c r="C14" s="45">
        <v>3.52</v>
      </c>
      <c r="D14" s="45">
        <v>1.75</v>
      </c>
      <c r="E14" s="45">
        <v>7.1</v>
      </c>
      <c r="G14" t="s">
        <v>78</v>
      </c>
    </row>
    <row r="15" spans="1:11" x14ac:dyDescent="0.2">
      <c r="A15" s="47" t="s">
        <v>92</v>
      </c>
      <c r="B15" s="48" t="s">
        <v>92</v>
      </c>
      <c r="C15" s="45">
        <v>1.0000000000000001E-32</v>
      </c>
      <c r="D15" s="45">
        <v>1.0000000000000001E-32</v>
      </c>
      <c r="E15" s="45">
        <v>1.0000000000000001E-32</v>
      </c>
      <c r="G15" t="s">
        <v>156</v>
      </c>
    </row>
    <row r="16" spans="1:11" x14ac:dyDescent="0.2">
      <c r="A16" s="47" t="s">
        <v>93</v>
      </c>
      <c r="B16" s="156" t="s">
        <v>151</v>
      </c>
      <c r="C16" s="45">
        <v>1.0000000000000001E-32</v>
      </c>
      <c r="D16" s="45">
        <v>1.0000000000000001E-32</v>
      </c>
      <c r="E16" s="45">
        <v>1.0000000000000001E-32</v>
      </c>
      <c r="G16" t="s">
        <v>155</v>
      </c>
      <c r="H16" s="32"/>
    </row>
    <row r="17" spans="1:8" x14ac:dyDescent="0.2">
      <c r="G17" t="s">
        <v>126</v>
      </c>
      <c r="H17" s="32"/>
    </row>
    <row r="18" spans="1:8" x14ac:dyDescent="0.2">
      <c r="G18" t="s">
        <v>127</v>
      </c>
      <c r="H18" s="32"/>
    </row>
    <row r="19" spans="1:8" x14ac:dyDescent="0.2">
      <c r="A19" t="s">
        <v>138</v>
      </c>
      <c r="G19" t="s">
        <v>128</v>
      </c>
    </row>
    <row r="20" spans="1:8" x14ac:dyDescent="0.2">
      <c r="A20" t="s">
        <v>67</v>
      </c>
      <c r="B20" t="s">
        <v>68</v>
      </c>
      <c r="C20" t="s">
        <v>69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43"/>
  <sheetViews>
    <sheetView topLeftCell="J1" zoomScale="115" zoomScaleNormal="115" workbookViewId="0">
      <selection activeCell="N4" sqref="N4"/>
    </sheetView>
  </sheetViews>
  <sheetFormatPr defaultRowHeight="12.75" x14ac:dyDescent="0.2"/>
  <cols>
    <col min="1" max="1" width="22.5703125" customWidth="1"/>
    <col min="2" max="2" width="69.85546875" customWidth="1"/>
    <col min="3" max="3" width="5.85546875" customWidth="1"/>
    <col min="4" max="4" width="6.5703125" customWidth="1"/>
    <col min="5" max="5" width="8.85546875" customWidth="1"/>
    <col min="6" max="6" width="8.5703125" customWidth="1"/>
    <col min="7" max="7" width="9.7109375" customWidth="1"/>
    <col min="10" max="10" width="48" bestFit="1" customWidth="1"/>
    <col min="11" max="11" width="13.7109375" customWidth="1"/>
    <col min="12" max="12" width="16.140625" bestFit="1" customWidth="1"/>
    <col min="13" max="13" width="24.140625" bestFit="1" customWidth="1"/>
  </cols>
  <sheetData>
    <row r="2" spans="1:14" x14ac:dyDescent="0.2">
      <c r="A2" t="s">
        <v>61</v>
      </c>
      <c r="J2" t="s">
        <v>138</v>
      </c>
    </row>
    <row r="3" spans="1:14" ht="13.5" thickBot="1" x14ac:dyDescent="0.25"/>
    <row r="4" spans="1:14" s="32" customFormat="1" ht="64.5" thickBot="1" x14ac:dyDescent="0.25">
      <c r="A4" s="37" t="s">
        <v>62</v>
      </c>
      <c r="B4" s="38" t="s">
        <v>63</v>
      </c>
      <c r="C4" s="38" t="s">
        <v>64</v>
      </c>
      <c r="D4" s="38" t="s">
        <v>65</v>
      </c>
      <c r="E4" s="38" t="s">
        <v>94</v>
      </c>
      <c r="F4" s="38" t="s">
        <v>95</v>
      </c>
      <c r="G4" s="38" t="s">
        <v>66</v>
      </c>
      <c r="H4" s="39" t="s">
        <v>96</v>
      </c>
      <c r="J4" t="s">
        <v>67</v>
      </c>
      <c r="K4" t="s">
        <v>68</v>
      </c>
      <c r="L4" t="s">
        <v>69</v>
      </c>
      <c r="M4" t="s">
        <v>70</v>
      </c>
      <c r="N4"/>
    </row>
    <row r="5" spans="1:14" x14ac:dyDescent="0.2">
      <c r="A5" s="143" t="s">
        <v>71</v>
      </c>
      <c r="B5" s="144" t="s">
        <v>72</v>
      </c>
      <c r="C5" s="145">
        <v>1.67</v>
      </c>
      <c r="D5" s="145">
        <v>2</v>
      </c>
      <c r="E5" s="145">
        <v>2</v>
      </c>
      <c r="F5" s="145">
        <v>1.67</v>
      </c>
      <c r="G5" s="145">
        <v>4.5999999999999996</v>
      </c>
      <c r="H5" s="146">
        <v>5.0999999999999996</v>
      </c>
      <c r="J5" t="s">
        <v>73</v>
      </c>
      <c r="K5" t="s">
        <v>74</v>
      </c>
      <c r="L5">
        <v>10</v>
      </c>
      <c r="M5" t="s">
        <v>75</v>
      </c>
    </row>
    <row r="6" spans="1:14" x14ac:dyDescent="0.2">
      <c r="A6" s="33" t="s">
        <v>91</v>
      </c>
      <c r="B6" s="34" t="s">
        <v>97</v>
      </c>
      <c r="C6" s="35">
        <v>1.67</v>
      </c>
      <c r="D6" s="35">
        <v>2</v>
      </c>
      <c r="E6" s="35">
        <f>D6</f>
        <v>2</v>
      </c>
      <c r="F6" s="35">
        <f>C6</f>
        <v>1.67</v>
      </c>
      <c r="G6" s="35">
        <v>3.6</v>
      </c>
      <c r="H6" s="36">
        <v>4.25</v>
      </c>
      <c r="J6" t="s">
        <v>73</v>
      </c>
      <c r="K6" t="s">
        <v>76</v>
      </c>
      <c r="L6">
        <v>10</v>
      </c>
      <c r="M6" t="s">
        <v>77</v>
      </c>
    </row>
    <row r="7" spans="1:14" x14ac:dyDescent="0.2">
      <c r="A7" s="33" t="s">
        <v>91</v>
      </c>
      <c r="B7" s="34" t="s">
        <v>98</v>
      </c>
      <c r="C7" s="35">
        <v>1.67</v>
      </c>
      <c r="D7" s="35">
        <v>2</v>
      </c>
      <c r="E7" s="35">
        <f>D7</f>
        <v>2</v>
      </c>
      <c r="F7" s="35">
        <f>C7</f>
        <v>1.67</v>
      </c>
      <c r="G7" s="35">
        <v>3.6</v>
      </c>
      <c r="H7" s="36">
        <v>4.25</v>
      </c>
      <c r="J7" t="s">
        <v>78</v>
      </c>
      <c r="K7" t="s">
        <v>74</v>
      </c>
      <c r="L7">
        <v>10</v>
      </c>
      <c r="M7" t="s">
        <v>79</v>
      </c>
    </row>
    <row r="8" spans="1:14" x14ac:dyDescent="0.2">
      <c r="A8" s="33" t="s">
        <v>91</v>
      </c>
      <c r="B8" s="34" t="s">
        <v>99</v>
      </c>
      <c r="C8" s="35">
        <v>1.67</v>
      </c>
      <c r="D8" s="35">
        <v>2</v>
      </c>
      <c r="E8" s="35">
        <f>D8</f>
        <v>2</v>
      </c>
      <c r="F8" s="35">
        <f>C8</f>
        <v>1.67</v>
      </c>
      <c r="G8" s="35">
        <v>3.6</v>
      </c>
      <c r="H8" s="36">
        <v>4.25</v>
      </c>
      <c r="J8" t="s">
        <v>78</v>
      </c>
      <c r="K8" t="s">
        <v>76</v>
      </c>
      <c r="L8">
        <v>10</v>
      </c>
      <c r="M8" t="s">
        <v>77</v>
      </c>
    </row>
    <row r="9" spans="1:14" x14ac:dyDescent="0.2">
      <c r="A9" s="143" t="s">
        <v>71</v>
      </c>
      <c r="B9" s="144" t="s">
        <v>49</v>
      </c>
      <c r="C9" s="145">
        <v>1.67</v>
      </c>
      <c r="D9" s="145">
        <v>2</v>
      </c>
      <c r="E9" s="145">
        <v>2</v>
      </c>
      <c r="F9" s="145">
        <v>1.67</v>
      </c>
      <c r="G9" s="145">
        <v>4.5999999999999996</v>
      </c>
      <c r="H9" s="146">
        <v>5.0999999999999996</v>
      </c>
      <c r="J9" t="s">
        <v>52</v>
      </c>
      <c r="K9" s="32" t="s">
        <v>100</v>
      </c>
      <c r="L9" s="32">
        <v>10</v>
      </c>
      <c r="M9" t="s">
        <v>79</v>
      </c>
    </row>
    <row r="10" spans="1:14" x14ac:dyDescent="0.2">
      <c r="A10" s="147" t="s">
        <v>71</v>
      </c>
      <c r="B10" s="148" t="s">
        <v>140</v>
      </c>
      <c r="C10" s="149">
        <v>1.67</v>
      </c>
      <c r="D10" s="149">
        <v>2</v>
      </c>
      <c r="E10" s="149">
        <v>2</v>
      </c>
      <c r="F10" s="149">
        <v>1.67</v>
      </c>
      <c r="G10" s="149">
        <v>4.5999999999999996</v>
      </c>
      <c r="H10" s="150">
        <v>5.0999999999999996</v>
      </c>
      <c r="J10" t="s">
        <v>50</v>
      </c>
      <c r="K10" s="73" t="s">
        <v>101</v>
      </c>
      <c r="L10" s="32">
        <v>10</v>
      </c>
      <c r="M10" t="s">
        <v>79</v>
      </c>
    </row>
    <row r="11" spans="1:14" s="32" customFormat="1" x14ac:dyDescent="0.2">
      <c r="A11" s="151" t="s">
        <v>80</v>
      </c>
      <c r="B11" s="152" t="s">
        <v>81</v>
      </c>
      <c r="C11" s="153">
        <v>2.0099999999999998</v>
      </c>
      <c r="D11" s="153">
        <v>3.89</v>
      </c>
      <c r="E11" s="153">
        <v>3.89</v>
      </c>
      <c r="F11" s="153">
        <v>2.0099999999999998</v>
      </c>
      <c r="G11" s="149">
        <v>4.7</v>
      </c>
      <c r="H11" s="150">
        <v>7.3</v>
      </c>
      <c r="J11" s="14" t="s">
        <v>87</v>
      </c>
      <c r="K11" s="73" t="s">
        <v>101</v>
      </c>
      <c r="L11" s="32">
        <v>10</v>
      </c>
      <c r="M11" s="32" t="s">
        <v>89</v>
      </c>
    </row>
    <row r="12" spans="1:14" s="32" customFormat="1" x14ac:dyDescent="0.2">
      <c r="A12" s="151" t="s">
        <v>80</v>
      </c>
      <c r="B12" s="152" t="s">
        <v>82</v>
      </c>
      <c r="C12" s="153">
        <v>3.89</v>
      </c>
      <c r="D12" s="153">
        <v>2.0099999999999998</v>
      </c>
      <c r="E12" s="153">
        <v>3.89</v>
      </c>
      <c r="F12" s="153">
        <v>2.0099999999999998</v>
      </c>
      <c r="G12" s="149">
        <v>7.3</v>
      </c>
      <c r="H12" s="150">
        <v>4.7</v>
      </c>
      <c r="J12"/>
      <c r="K12"/>
      <c r="L12"/>
      <c r="M12"/>
    </row>
    <row r="13" spans="1:14" s="32" customFormat="1" x14ac:dyDescent="0.2">
      <c r="A13" s="151" t="s">
        <v>83</v>
      </c>
      <c r="B13" s="154" t="s">
        <v>141</v>
      </c>
      <c r="C13" s="153">
        <v>2.0099999999999998</v>
      </c>
      <c r="D13" s="153">
        <v>3.89</v>
      </c>
      <c r="E13" s="153">
        <v>3.89</v>
      </c>
      <c r="F13" s="153">
        <v>2.0099999999999998</v>
      </c>
      <c r="G13" s="149">
        <v>8.1</v>
      </c>
      <c r="H13" s="150">
        <v>11.5</v>
      </c>
      <c r="J13" t="s">
        <v>73</v>
      </c>
      <c r="K13"/>
      <c r="L13"/>
      <c r="M13"/>
    </row>
    <row r="14" spans="1:14" x14ac:dyDescent="0.2">
      <c r="A14" s="151" t="s">
        <v>83</v>
      </c>
      <c r="B14" s="152" t="s">
        <v>142</v>
      </c>
      <c r="C14" s="153">
        <v>3.89</v>
      </c>
      <c r="D14" s="153">
        <v>2.0099999999999998</v>
      </c>
      <c r="E14" s="153">
        <v>3.89</v>
      </c>
      <c r="F14" s="153">
        <v>2.0099999999999998</v>
      </c>
      <c r="G14" s="149">
        <v>11.5</v>
      </c>
      <c r="H14" s="150">
        <v>8.1</v>
      </c>
      <c r="J14" t="s">
        <v>78</v>
      </c>
    </row>
    <row r="15" spans="1:14" x14ac:dyDescent="0.2">
      <c r="A15" s="147" t="s">
        <v>71</v>
      </c>
      <c r="B15" s="148" t="s">
        <v>102</v>
      </c>
      <c r="C15" s="149">
        <v>1.75</v>
      </c>
      <c r="D15" s="149">
        <v>3.52</v>
      </c>
      <c r="E15" s="149">
        <v>3.52</v>
      </c>
      <c r="F15" s="149">
        <v>1.75</v>
      </c>
      <c r="G15" s="149">
        <v>4.75</v>
      </c>
      <c r="H15" s="150">
        <v>7.1</v>
      </c>
      <c r="J15" t="s">
        <v>52</v>
      </c>
    </row>
    <row r="16" spans="1:14" ht="25.5" x14ac:dyDescent="0.2">
      <c r="A16" s="147" t="s">
        <v>71</v>
      </c>
      <c r="B16" s="148" t="s">
        <v>143</v>
      </c>
      <c r="C16" s="149">
        <v>3.52</v>
      </c>
      <c r="D16" s="149">
        <v>1.75</v>
      </c>
      <c r="E16" s="149">
        <v>3.52</v>
      </c>
      <c r="F16" s="149">
        <v>1.75</v>
      </c>
      <c r="G16" s="149">
        <v>7.1</v>
      </c>
      <c r="H16" s="150">
        <v>4.75</v>
      </c>
      <c r="J16" t="s">
        <v>50</v>
      </c>
      <c r="K16" s="32"/>
    </row>
    <row r="17" spans="1:11" x14ac:dyDescent="0.2">
      <c r="A17" s="47" t="s">
        <v>103</v>
      </c>
      <c r="B17" s="48" t="s">
        <v>104</v>
      </c>
      <c r="C17" s="45">
        <v>2.85</v>
      </c>
      <c r="D17" s="45">
        <v>2.87</v>
      </c>
      <c r="E17" s="49">
        <v>2.87</v>
      </c>
      <c r="F17" s="49">
        <v>2.85</v>
      </c>
      <c r="G17" s="45">
        <v>7.8</v>
      </c>
      <c r="H17" s="46">
        <v>7.9</v>
      </c>
      <c r="J17" t="s">
        <v>87</v>
      </c>
      <c r="K17" s="32"/>
    </row>
    <row r="18" spans="1:11" x14ac:dyDescent="0.2">
      <c r="A18" s="47" t="s">
        <v>103</v>
      </c>
      <c r="B18" s="48" t="s">
        <v>105</v>
      </c>
      <c r="C18" s="45">
        <v>2.85</v>
      </c>
      <c r="D18" s="45">
        <v>2.87</v>
      </c>
      <c r="E18" s="49">
        <v>2.87</v>
      </c>
      <c r="F18" s="49">
        <v>2.85</v>
      </c>
      <c r="G18" s="45">
        <v>7.8</v>
      </c>
      <c r="H18" s="46">
        <v>7.9</v>
      </c>
      <c r="K18" s="32"/>
    </row>
    <row r="19" spans="1:11" x14ac:dyDescent="0.2">
      <c r="A19" s="47" t="s">
        <v>103</v>
      </c>
      <c r="B19" s="48" t="s">
        <v>106</v>
      </c>
      <c r="C19" s="45">
        <v>2.85</v>
      </c>
      <c r="D19" s="45">
        <v>2.87</v>
      </c>
      <c r="E19" s="49">
        <v>2.87</v>
      </c>
      <c r="F19" s="49">
        <v>2.85</v>
      </c>
      <c r="G19" s="155">
        <v>7.8</v>
      </c>
      <c r="H19" s="46">
        <v>7.9</v>
      </c>
    </row>
    <row r="20" spans="1:11" x14ac:dyDescent="0.2">
      <c r="A20" s="47" t="s">
        <v>91</v>
      </c>
      <c r="B20" s="156" t="s">
        <v>144</v>
      </c>
      <c r="C20" s="45">
        <v>1.67</v>
      </c>
      <c r="D20" s="45">
        <v>2</v>
      </c>
      <c r="E20" s="49">
        <f>D20</f>
        <v>2</v>
      </c>
      <c r="F20" s="49">
        <f>C20</f>
        <v>1.67</v>
      </c>
      <c r="G20" s="45">
        <v>3.6</v>
      </c>
      <c r="H20" s="46">
        <v>4.25</v>
      </c>
    </row>
    <row r="21" spans="1:11" x14ac:dyDescent="0.2">
      <c r="A21" s="47" t="s">
        <v>92</v>
      </c>
      <c r="B21" s="48" t="s">
        <v>92</v>
      </c>
      <c r="C21" s="45">
        <v>1.0000000000000001E-32</v>
      </c>
      <c r="D21" s="45">
        <v>1.0000000000000001E-32</v>
      </c>
      <c r="E21" s="49">
        <v>1.0000000000000001E-32</v>
      </c>
      <c r="F21" s="49">
        <v>1.0000000000000001E-32</v>
      </c>
      <c r="G21" s="45">
        <v>1.0000000000000001E-32</v>
      </c>
      <c r="H21" s="46">
        <v>1.0000000000000001E-32</v>
      </c>
    </row>
    <row r="22" spans="1:11" x14ac:dyDescent="0.2">
      <c r="A22" s="47" t="s">
        <v>93</v>
      </c>
      <c r="B22" s="48" t="s">
        <v>107</v>
      </c>
      <c r="C22" s="45">
        <v>1.0000000000000001E-32</v>
      </c>
      <c r="D22" s="45">
        <v>1.0000000000000001E-32</v>
      </c>
      <c r="E22" s="49">
        <v>1.0000000000000001E-32</v>
      </c>
      <c r="F22" s="49">
        <v>1.0000000000000001E-32</v>
      </c>
      <c r="G22" s="45">
        <v>1.0000000000000001E-32</v>
      </c>
      <c r="H22" s="46">
        <v>1.0000000000000001E-32</v>
      </c>
    </row>
    <row r="23" spans="1:11" x14ac:dyDescent="0.2">
      <c r="A23" s="47" t="s">
        <v>108</v>
      </c>
      <c r="B23" s="85" t="s">
        <v>145</v>
      </c>
      <c r="C23" s="157">
        <v>1.88</v>
      </c>
      <c r="D23" s="157">
        <v>1.88</v>
      </c>
      <c r="E23" s="49">
        <f>D23</f>
        <v>1.88</v>
      </c>
      <c r="F23" s="49">
        <f t="shared" ref="F23:F35" si="0">C23</f>
        <v>1.88</v>
      </c>
      <c r="G23" s="45">
        <v>5.75</v>
      </c>
      <c r="H23" s="46">
        <v>5.75</v>
      </c>
    </row>
    <row r="24" spans="1:11" x14ac:dyDescent="0.2">
      <c r="A24" s="47" t="s">
        <v>108</v>
      </c>
      <c r="B24" s="158" t="s">
        <v>146</v>
      </c>
      <c r="C24" s="157">
        <v>1.33</v>
      </c>
      <c r="D24" s="157">
        <v>1.33</v>
      </c>
      <c r="E24" s="45">
        <v>1.33</v>
      </c>
      <c r="F24" s="45">
        <v>1.33</v>
      </c>
      <c r="G24" s="45">
        <v>4.6500000000000004</v>
      </c>
      <c r="H24" s="46">
        <v>4.6500000000000004</v>
      </c>
    </row>
    <row r="25" spans="1:11" x14ac:dyDescent="0.2">
      <c r="A25" s="44" t="s">
        <v>108</v>
      </c>
      <c r="B25" s="85" t="s">
        <v>147</v>
      </c>
      <c r="C25" s="157">
        <v>1.02</v>
      </c>
      <c r="D25" s="157">
        <v>2.77</v>
      </c>
      <c r="E25" s="49">
        <f>D25</f>
        <v>2.77</v>
      </c>
      <c r="F25" s="49">
        <f t="shared" si="0"/>
        <v>1.02</v>
      </c>
      <c r="G25" s="45">
        <v>3.9</v>
      </c>
      <c r="H25" s="46">
        <v>7.3</v>
      </c>
    </row>
    <row r="26" spans="1:11" x14ac:dyDescent="0.2">
      <c r="A26" s="44" t="s">
        <v>71</v>
      </c>
      <c r="B26" s="85" t="s">
        <v>148</v>
      </c>
      <c r="C26" s="157">
        <v>1.17</v>
      </c>
      <c r="D26" s="157">
        <v>3.98</v>
      </c>
      <c r="E26" s="49">
        <v>3.98</v>
      </c>
      <c r="F26" s="49">
        <v>1.17</v>
      </c>
      <c r="G26" s="45">
        <v>3.6</v>
      </c>
      <c r="H26" s="46">
        <v>7.6</v>
      </c>
    </row>
    <row r="27" spans="1:11" x14ac:dyDescent="0.2">
      <c r="A27" s="47" t="s">
        <v>91</v>
      </c>
      <c r="B27" s="85" t="s">
        <v>109</v>
      </c>
      <c r="C27" s="157">
        <v>1.07</v>
      </c>
      <c r="D27" s="157">
        <v>1.08</v>
      </c>
      <c r="E27" s="49">
        <f>D27</f>
        <v>1.08</v>
      </c>
      <c r="F27" s="49">
        <f t="shared" si="0"/>
        <v>1.07</v>
      </c>
      <c r="G27" s="45">
        <v>2.6</v>
      </c>
      <c r="H27" s="46">
        <v>2.6</v>
      </c>
    </row>
    <row r="28" spans="1:11" x14ac:dyDescent="0.2">
      <c r="A28" s="47" t="s">
        <v>91</v>
      </c>
      <c r="B28" s="85" t="s">
        <v>110</v>
      </c>
      <c r="C28" s="157">
        <v>1.25</v>
      </c>
      <c r="D28" s="157">
        <v>3.59</v>
      </c>
      <c r="E28" s="49">
        <f>D28</f>
        <v>3.59</v>
      </c>
      <c r="F28" s="49">
        <f t="shared" si="0"/>
        <v>1.25</v>
      </c>
      <c r="G28" s="45">
        <v>2.9</v>
      </c>
      <c r="H28" s="46">
        <v>6.6</v>
      </c>
    </row>
    <row r="29" spans="1:11" x14ac:dyDescent="0.2">
      <c r="A29" s="47" t="s">
        <v>91</v>
      </c>
      <c r="B29" s="85" t="s">
        <v>111</v>
      </c>
      <c r="C29" s="157">
        <v>1.25</v>
      </c>
      <c r="D29" s="157">
        <v>2.97</v>
      </c>
      <c r="E29" s="49">
        <v>2.97</v>
      </c>
      <c r="F29" s="49">
        <f t="shared" si="0"/>
        <v>1.25</v>
      </c>
      <c r="G29" s="45">
        <v>2.9</v>
      </c>
      <c r="H29" s="46">
        <v>5.75</v>
      </c>
    </row>
    <row r="30" spans="1:11" x14ac:dyDescent="0.2">
      <c r="A30" s="47" t="s">
        <v>91</v>
      </c>
      <c r="B30" s="85" t="s">
        <v>112</v>
      </c>
      <c r="C30" s="157">
        <f>C29</f>
        <v>1.25</v>
      </c>
      <c r="D30" s="157">
        <f>D29</f>
        <v>2.97</v>
      </c>
      <c r="E30" s="49">
        <f>E29</f>
        <v>2.97</v>
      </c>
      <c r="F30" s="49">
        <f t="shared" si="0"/>
        <v>1.25</v>
      </c>
      <c r="G30" s="45">
        <v>2.9</v>
      </c>
      <c r="H30" s="46">
        <v>5.75</v>
      </c>
    </row>
    <row r="31" spans="1:11" x14ac:dyDescent="0.2">
      <c r="A31" s="47" t="s">
        <v>91</v>
      </c>
      <c r="B31" s="85" t="s">
        <v>113</v>
      </c>
      <c r="C31" s="157">
        <v>0.63</v>
      </c>
      <c r="D31" s="157">
        <v>3.04</v>
      </c>
      <c r="E31" s="49">
        <f>D31</f>
        <v>3.04</v>
      </c>
      <c r="F31" s="49">
        <f t="shared" si="0"/>
        <v>0.63</v>
      </c>
      <c r="G31" s="45">
        <v>1.675</v>
      </c>
      <c r="H31" s="46">
        <v>5.8</v>
      </c>
    </row>
    <row r="32" spans="1:11" x14ac:dyDescent="0.2">
      <c r="A32" s="44" t="s">
        <v>71</v>
      </c>
      <c r="B32" s="85" t="s">
        <v>114</v>
      </c>
      <c r="C32" s="157">
        <v>0.63</v>
      </c>
      <c r="D32" s="157">
        <v>3.06</v>
      </c>
      <c r="E32" s="49">
        <f>D32</f>
        <v>3.06</v>
      </c>
      <c r="F32" s="49">
        <f t="shared" si="0"/>
        <v>0.63</v>
      </c>
      <c r="G32" s="45">
        <v>2.5</v>
      </c>
      <c r="H32" s="46">
        <v>6.5</v>
      </c>
    </row>
    <row r="33" spans="1:8" x14ac:dyDescent="0.2">
      <c r="A33" s="47" t="s">
        <v>91</v>
      </c>
      <c r="B33" s="85" t="s">
        <v>115</v>
      </c>
      <c r="C33" s="157">
        <v>0.63</v>
      </c>
      <c r="D33" s="157">
        <v>1.87</v>
      </c>
      <c r="E33" s="49">
        <f>D33</f>
        <v>1.87</v>
      </c>
      <c r="F33" s="49">
        <f t="shared" si="0"/>
        <v>0.63</v>
      </c>
      <c r="G33" s="45">
        <v>1.68</v>
      </c>
      <c r="H33" s="46">
        <v>2.2000000000000002</v>
      </c>
    </row>
    <row r="34" spans="1:8" x14ac:dyDescent="0.2">
      <c r="A34" s="44" t="s">
        <v>71</v>
      </c>
      <c r="B34" s="85" t="s">
        <v>116</v>
      </c>
      <c r="C34" s="157">
        <v>0.63</v>
      </c>
      <c r="D34" s="157">
        <v>1.87</v>
      </c>
      <c r="E34" s="49">
        <f>D34</f>
        <v>1.87</v>
      </c>
      <c r="F34" s="49">
        <f t="shared" si="0"/>
        <v>0.63</v>
      </c>
      <c r="G34" s="45">
        <v>2.5</v>
      </c>
      <c r="H34" s="46">
        <v>3.1</v>
      </c>
    </row>
    <row r="35" spans="1:8" x14ac:dyDescent="0.2">
      <c r="A35" s="47" t="s">
        <v>91</v>
      </c>
      <c r="B35" s="85" t="s">
        <v>117</v>
      </c>
      <c r="C35" s="157">
        <v>0.75</v>
      </c>
      <c r="D35" s="157">
        <v>0.92</v>
      </c>
      <c r="E35" s="49">
        <f>D35</f>
        <v>0.92</v>
      </c>
      <c r="F35" s="49">
        <f t="shared" si="0"/>
        <v>0.75</v>
      </c>
      <c r="G35" s="45">
        <v>1.9</v>
      </c>
      <c r="H35" s="46">
        <v>2.9</v>
      </c>
    </row>
    <row r="36" spans="1:8" x14ac:dyDescent="0.2">
      <c r="A36" s="47" t="s">
        <v>91</v>
      </c>
      <c r="B36" s="85" t="s">
        <v>118</v>
      </c>
      <c r="C36" s="157">
        <f t="shared" ref="C36:F36" si="1">C35</f>
        <v>0.75</v>
      </c>
      <c r="D36" s="157">
        <v>0.92</v>
      </c>
      <c r="E36" s="49">
        <f t="shared" si="1"/>
        <v>0.92</v>
      </c>
      <c r="F36" s="49">
        <f t="shared" si="1"/>
        <v>0.75</v>
      </c>
      <c r="G36" s="45">
        <v>1.9</v>
      </c>
      <c r="H36" s="46">
        <v>2.9</v>
      </c>
    </row>
    <row r="37" spans="1:8" x14ac:dyDescent="0.2">
      <c r="A37" s="47" t="s">
        <v>91</v>
      </c>
      <c r="B37" s="158" t="s">
        <v>119</v>
      </c>
      <c r="C37" s="157">
        <v>0.75</v>
      </c>
      <c r="D37" s="159">
        <v>0.92</v>
      </c>
      <c r="E37" s="49">
        <f>D37</f>
        <v>0.92</v>
      </c>
      <c r="F37" s="49">
        <f>C37</f>
        <v>0.75</v>
      </c>
      <c r="G37" s="45">
        <v>1.9</v>
      </c>
      <c r="H37" s="46">
        <v>2.9</v>
      </c>
    </row>
    <row r="38" spans="1:8" x14ac:dyDescent="0.2">
      <c r="A38" s="47" t="s">
        <v>91</v>
      </c>
      <c r="B38" s="85" t="s">
        <v>120</v>
      </c>
      <c r="C38" s="157">
        <f>C35</f>
        <v>0.75</v>
      </c>
      <c r="D38" s="157">
        <f>D35</f>
        <v>0.92</v>
      </c>
      <c r="E38" s="49">
        <f>D38</f>
        <v>0.92</v>
      </c>
      <c r="F38" s="49">
        <f>C38</f>
        <v>0.75</v>
      </c>
      <c r="G38" s="45">
        <v>1.9</v>
      </c>
      <c r="H38" s="46">
        <f t="shared" ref="C38:H39" si="2">H37</f>
        <v>2.9</v>
      </c>
    </row>
    <row r="39" spans="1:8" x14ac:dyDescent="0.2">
      <c r="A39" s="47" t="s">
        <v>91</v>
      </c>
      <c r="B39" s="85" t="s">
        <v>121</v>
      </c>
      <c r="C39" s="157">
        <f t="shared" si="2"/>
        <v>0.75</v>
      </c>
      <c r="D39" s="157">
        <f t="shared" si="2"/>
        <v>0.92</v>
      </c>
      <c r="E39" s="49">
        <f t="shared" si="2"/>
        <v>0.92</v>
      </c>
      <c r="F39" s="49">
        <f t="shared" si="2"/>
        <v>0.75</v>
      </c>
      <c r="G39" s="45">
        <v>1.9</v>
      </c>
      <c r="H39" s="46">
        <v>2.9</v>
      </c>
    </row>
    <row r="40" spans="1:8" x14ac:dyDescent="0.2">
      <c r="A40" s="47" t="s">
        <v>91</v>
      </c>
      <c r="B40" s="85" t="s">
        <v>122</v>
      </c>
      <c r="C40" s="157">
        <v>1</v>
      </c>
      <c r="D40" s="157">
        <v>1.42</v>
      </c>
      <c r="E40" s="49">
        <f>D40</f>
        <v>1.42</v>
      </c>
      <c r="F40" s="49">
        <f>C40</f>
        <v>1</v>
      </c>
      <c r="G40" s="45">
        <v>2.4</v>
      </c>
      <c r="H40" s="46">
        <v>3.2</v>
      </c>
    </row>
    <row r="41" spans="1:8" x14ac:dyDescent="0.2">
      <c r="A41" s="47" t="s">
        <v>91</v>
      </c>
      <c r="B41" s="85" t="s">
        <v>123</v>
      </c>
      <c r="C41" s="157">
        <v>1.58</v>
      </c>
      <c r="D41" s="157">
        <v>1.08</v>
      </c>
      <c r="E41" s="49">
        <f>D41</f>
        <v>1.08</v>
      </c>
      <c r="F41" s="49">
        <f>C41</f>
        <v>1.58</v>
      </c>
      <c r="G41" s="45">
        <v>3.5</v>
      </c>
      <c r="H41" s="46">
        <v>2.5</v>
      </c>
    </row>
    <row r="42" spans="1:8" x14ac:dyDescent="0.2">
      <c r="A42" s="47" t="s">
        <v>91</v>
      </c>
      <c r="B42" s="85" t="s">
        <v>124</v>
      </c>
      <c r="C42" s="157">
        <v>1.58</v>
      </c>
      <c r="D42" s="157">
        <v>1.58</v>
      </c>
      <c r="E42" s="49">
        <f>D42</f>
        <v>1.58</v>
      </c>
      <c r="F42" s="49">
        <f>C42</f>
        <v>1.58</v>
      </c>
      <c r="G42" s="45">
        <v>3.5</v>
      </c>
      <c r="H42" s="46">
        <v>3.5</v>
      </c>
    </row>
    <row r="43" spans="1:8" x14ac:dyDescent="0.2">
      <c r="A43" s="47" t="s">
        <v>91</v>
      </c>
      <c r="B43" s="85" t="s">
        <v>125</v>
      </c>
      <c r="C43" s="157">
        <v>1.58</v>
      </c>
      <c r="D43" s="157">
        <v>1.58</v>
      </c>
      <c r="E43" s="49">
        <f>E42</f>
        <v>1.58</v>
      </c>
      <c r="F43" s="49">
        <f>C43</f>
        <v>1.58</v>
      </c>
      <c r="G43" s="45">
        <v>3.5</v>
      </c>
      <c r="H43" s="46">
        <v>3.5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6_2_Example_test</vt:lpstr>
      <vt:lpstr>Change Log</vt:lpstr>
      <vt:lpstr>CONTINUOUS GRADE INLET SPACING </vt:lpstr>
      <vt:lpstr>Sheet1</vt:lpstr>
      <vt:lpstr>VlookupTables (DO NOT DELETE)</vt:lpstr>
      <vt:lpstr>VlookupTables2_BridgeDrains</vt:lpstr>
      <vt:lpstr>'6_2_Example_test'!Print_Area</vt:lpstr>
      <vt:lpstr>'CONTINUOUS GRADE INLET SPACING '!Print_Area</vt:lpstr>
      <vt:lpstr>'6_2_Example_test'!Print_Titles</vt:lpstr>
      <vt:lpstr>'CONTINUOUS GRADE INLET SPACING '!Print_Titles</vt:lpstr>
    </vt:vector>
  </TitlesOfParts>
  <Manager/>
  <Company>WSDOT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Inlet Spacing Spreadsheet</dc:title>
  <dc:subject>Inlet Spacing Spreadsheet</dc:subject>
  <dc:creator>WSDOT Hydraulics</dc:creator>
  <cp:keywords>Inlet Spacing Spreadsheet</cp:keywords>
  <dc:description/>
  <cp:lastModifiedBy>Williams, Stephanie</cp:lastModifiedBy>
  <cp:revision/>
  <dcterms:created xsi:type="dcterms:W3CDTF">2005-04-07T20:34:52Z</dcterms:created>
  <dcterms:modified xsi:type="dcterms:W3CDTF">2024-09-12T21:56:59Z</dcterms:modified>
  <cp:category>Inlet Spacing Spreadsheet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