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firstSheet="1" activeTab="1"/>
  </bookViews>
  <sheets>
    <sheet name="HEC22_newsumpzz" sheetId="1" state="hidden" r:id="rId1"/>
    <sheet name="HEC22_newsump" sheetId="2" r:id="rId2"/>
    <sheet name="test" sheetId="3" state="hidden" r:id="rId3"/>
    <sheet name="Design Worksheet" sheetId="4" state="hidden" r:id="rId4"/>
  </sheets>
  <definedNames>
    <definedName name="dB" localSheetId="1">'HEC22_newsump'!$G$59</definedName>
    <definedName name="dB" localSheetId="0">'HEC22_newsumpzz'!$G$59</definedName>
    <definedName name="dB" localSheetId="2">'test'!$G$59</definedName>
    <definedName name="dB">'Design Worksheet'!$G$59</definedName>
    <definedName name="dBallow" localSheetId="1">'HEC22_newsump'!$D$33</definedName>
    <definedName name="dBallow" localSheetId="0">'HEC22_newsumpzz'!$D$33</definedName>
    <definedName name="dBallow" localSheetId="2">'test'!$D$33</definedName>
    <definedName name="dBallow">'Design Worksheet'!$D$33</definedName>
    <definedName name="I" localSheetId="1">'HEC22_newsump'!$D$37</definedName>
    <definedName name="I" localSheetId="0">'HEC22_newsumpzz'!$D$37</definedName>
    <definedName name="I" localSheetId="2">'test'!$D$37</definedName>
    <definedName name="I">'Design Worksheet'!$D$37</definedName>
    <definedName name="L" localSheetId="1">'HEC22_newsump'!#REF!</definedName>
    <definedName name="L" localSheetId="0">'HEC22_newsumpzz'!#REF!</definedName>
    <definedName name="L" localSheetId="2">'test'!#REF!</definedName>
    <definedName name="L">'Design Worksheet'!#REF!</definedName>
    <definedName name="Length1" localSheetId="1">'HEC22_newsump'!$D$39</definedName>
    <definedName name="Length1" localSheetId="0">'HEC22_newsumpzz'!$D$39</definedName>
    <definedName name="Length1" localSheetId="2">'test'!$D$39</definedName>
    <definedName name="Length1">'Design Worksheet'!$D$39</definedName>
    <definedName name="Length2" localSheetId="1">'HEC22_newsump'!$G$39</definedName>
    <definedName name="Length2" localSheetId="0">'HEC22_newsumpzz'!$G$39</definedName>
    <definedName name="Length2" localSheetId="2">'test'!$G$39</definedName>
    <definedName name="Length2">'Design Worksheet'!$G$39</definedName>
    <definedName name="m" localSheetId="1">'HEC22_newsump'!$D$35</definedName>
    <definedName name="m" localSheetId="0">'HEC22_newsumpzz'!$D$35</definedName>
    <definedName name="m" localSheetId="2">'test'!$D$35</definedName>
    <definedName name="m">'Design Worksheet'!$D$35</definedName>
    <definedName name="n" localSheetId="1">'HEC22_newsump'!$D$36</definedName>
    <definedName name="n" localSheetId="0">'HEC22_newsumpzz'!$D$36</definedName>
    <definedName name="n" localSheetId="2">'test'!$D$36</definedName>
    <definedName name="n">'Design Worksheet'!$D$36</definedName>
    <definedName name="PIL1" localSheetId="1">'HEC22_newsump'!$I$50</definedName>
    <definedName name="PIL1" localSheetId="0">'HEC22_newsumpzz'!$I$50</definedName>
    <definedName name="PIL1" localSheetId="2">'test'!$I$50</definedName>
    <definedName name="PIL1">'Design Worksheet'!$I$50</definedName>
    <definedName name="PIL2" localSheetId="1">'HEC22_newsump'!$I$51</definedName>
    <definedName name="PIL2" localSheetId="0">'HEC22_newsumpzz'!$I$51</definedName>
    <definedName name="PIL2" localSheetId="2">'test'!$I$51</definedName>
    <definedName name="PIL2">'Design Worksheet'!$I$51</definedName>
    <definedName name="PIL3" localSheetId="1">'HEC22_newsump'!$I$52</definedName>
    <definedName name="PIL3" localSheetId="0">'HEC22_newsumpzz'!$I$52</definedName>
    <definedName name="PIL3" localSheetId="2">'test'!$I$52</definedName>
    <definedName name="PIL3">'Design Worksheet'!$I$52</definedName>
    <definedName name="PIW1" localSheetId="1">'HEC22_newsump'!$G$50</definedName>
    <definedName name="PIW1" localSheetId="0">'HEC22_newsumpzz'!$G$50</definedName>
    <definedName name="PIW1" localSheetId="2">'test'!$G$50</definedName>
    <definedName name="PIW1">'Design Worksheet'!$G$50</definedName>
    <definedName name="PIW2" localSheetId="1">'HEC22_newsump'!$G$51</definedName>
    <definedName name="PIW2" localSheetId="0">'HEC22_newsumpzz'!$G$51</definedName>
    <definedName name="PIW2" localSheetId="2">'test'!$G$51</definedName>
    <definedName name="PIW2">'Design Worksheet'!$G$51</definedName>
    <definedName name="PIW3" localSheetId="1">'HEC22_newsump'!$G$52</definedName>
    <definedName name="PIW3" localSheetId="0">'HEC22_newsumpzz'!$G$52</definedName>
    <definedName name="PIW3" localSheetId="2">'test'!$G$52</definedName>
    <definedName name="PIW3">'Design Worksheet'!$G$52</definedName>
    <definedName name="_xlnm.Print_Area" localSheetId="3">'Design Worksheet'!$A$1:$K$69</definedName>
    <definedName name="_xlnm.Print_Area" localSheetId="1">'HEC22_newsump'!$A$1:$K$69</definedName>
    <definedName name="_xlnm.Print_Area" localSheetId="0">'HEC22_newsumpzz'!$A$1:$K$69</definedName>
    <definedName name="_xlnm.Print_Area" localSheetId="2">'test'!$A$1:$K$69</definedName>
    <definedName name="Q" localSheetId="1">'HEC22_newsump'!$D$46</definedName>
    <definedName name="Q" localSheetId="0">'HEC22_newsumpzz'!$D$46</definedName>
    <definedName name="Q" localSheetId="2">'test'!$D$46</definedName>
    <definedName name="Q">'Design Worksheet'!$D$46</definedName>
    <definedName name="QBP1" localSheetId="1">'HEC22_newsump'!$D$41</definedName>
    <definedName name="QBP1" localSheetId="0">'HEC22_newsumpzz'!$D$41</definedName>
    <definedName name="QBP1" localSheetId="2">'test'!$D$41</definedName>
    <definedName name="QBP1">'Design Worksheet'!$D$41</definedName>
    <definedName name="QBP2" localSheetId="1">'HEC22_newsump'!$G$41</definedName>
    <definedName name="QBP2" localSheetId="0">'HEC22_newsumpzz'!$G$41</definedName>
    <definedName name="QBP2" localSheetId="2">'test'!$G$41</definedName>
    <definedName name="QBP2">'Design Worksheet'!$G$41</definedName>
    <definedName name="QQ1" localSheetId="1">'HEC22_newsump'!$D$42</definedName>
    <definedName name="QQ1" localSheetId="0">'HEC22_newsumpzz'!$D$42</definedName>
    <definedName name="QQ1" localSheetId="2">'test'!$D$42</definedName>
    <definedName name="QQ1">'Design Worksheet'!$D$42</definedName>
    <definedName name="QQ2" localSheetId="1">'HEC22_newsump'!$G$42</definedName>
    <definedName name="QQ2" localSheetId="0">'HEC22_newsumpzz'!$G$42</definedName>
    <definedName name="QQ2" localSheetId="2">'test'!$G$42</definedName>
    <definedName name="QQ2">'Design Worksheet'!$G$42</definedName>
    <definedName name="Slope" localSheetId="1">'HEC22_newsump'!$D$31</definedName>
    <definedName name="Slope" localSheetId="0">'HEC22_newsumpzz'!$D$31</definedName>
    <definedName name="Slope" localSheetId="2">'test'!$D$31</definedName>
    <definedName name="Slope">'Design Worksheet'!$D$31</definedName>
    <definedName name="sumq" localSheetId="1">'HEC22_newsump'!$G$56</definedName>
    <definedName name="sumq" localSheetId="0">'HEC22_newsumpzz'!$G$56</definedName>
    <definedName name="sumq" localSheetId="2">'test'!$G$56</definedName>
    <definedName name="sumq">'Design Worksheet'!$G$56</definedName>
    <definedName name="TC" localSheetId="1">'HEC22_newsump'!$D$34</definedName>
    <definedName name="TC" localSheetId="0">'HEC22_newsumpzz'!$D$34</definedName>
    <definedName name="TC" localSheetId="2">'test'!$D$34</definedName>
    <definedName name="TC">'Design Worksheet'!$D$34</definedName>
    <definedName name="W" localSheetId="1">'HEC22_newsump'!#REF!</definedName>
    <definedName name="W" localSheetId="0">'HEC22_newsumpzz'!#REF!</definedName>
    <definedName name="W" localSheetId="2">'test'!#REF!</definedName>
    <definedName name="W">'Design Worksheet'!#REF!</definedName>
    <definedName name="Width1" localSheetId="1">'HEC22_newsump'!$D$40</definedName>
    <definedName name="Width1" localSheetId="0">'HEC22_newsumpzz'!$D$40</definedName>
    <definedName name="Width1" localSheetId="2">'test'!$D$40</definedName>
    <definedName name="Width1">'Design Worksheet'!$D$40</definedName>
    <definedName name="Width2" localSheetId="1">'HEC22_newsump'!$G$40</definedName>
    <definedName name="Width2" localSheetId="0">'HEC22_newsumpzz'!$G$40</definedName>
    <definedName name="Width2" localSheetId="2">'test'!$G$40</definedName>
    <definedName name="Width2">'Design Worksheet'!$G$40</definedName>
    <definedName name="Zd" localSheetId="1">'HEC22_newsump'!$D$32</definedName>
    <definedName name="Zd" localSheetId="0">'HEC22_newsumpzz'!$D$32</definedName>
    <definedName name="Zd" localSheetId="2">'test'!$D$32</definedName>
    <definedName name="Zd">'Design Worksheet'!$D$32</definedName>
  </definedNames>
  <calcPr fullCalcOnLoad="1"/>
</workbook>
</file>

<file path=xl/sharedStrings.xml><?xml version="1.0" encoding="utf-8"?>
<sst xmlns="http://schemas.openxmlformats.org/spreadsheetml/2006/main" count="296" uniqueCount="56">
  <si>
    <t>Transverse Slope</t>
  </si>
  <si>
    <r>
      <t>S</t>
    </r>
    <r>
      <rPr>
        <vertAlign val="subscript"/>
        <sz val="10"/>
        <rFont val="Arial"/>
        <family val="2"/>
      </rPr>
      <t>T</t>
    </r>
  </si>
  <si>
    <t>ft/ft</t>
  </si>
  <si>
    <t>ft</t>
  </si>
  <si>
    <t>Allowable</t>
  </si>
  <si>
    <r>
      <t>d</t>
    </r>
    <r>
      <rPr>
        <vertAlign val="subscript"/>
        <sz val="10"/>
        <rFont val="Arial"/>
        <family val="2"/>
      </rPr>
      <t>B</t>
    </r>
  </si>
  <si>
    <r>
      <t>I</t>
    </r>
    <r>
      <rPr>
        <vertAlign val="subscript"/>
        <sz val="10"/>
        <rFont val="Arial"/>
        <family val="2"/>
      </rPr>
      <t>50-yr</t>
    </r>
  </si>
  <si>
    <t>in/hr</t>
  </si>
  <si>
    <t>Width</t>
  </si>
  <si>
    <t>Length</t>
  </si>
  <si>
    <r>
      <t>P</t>
    </r>
    <r>
      <rPr>
        <vertAlign val="subscript"/>
        <sz val="10"/>
        <rFont val="Arial"/>
        <family val="2"/>
      </rPr>
      <t>B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</si>
  <si>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</si>
  <si>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</si>
  <si>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t>Width of catchment area</t>
  </si>
  <si>
    <r>
      <t>W</t>
    </r>
    <r>
      <rPr>
        <vertAlign val="subscript"/>
        <sz val="10"/>
        <rFont val="Arial"/>
        <family val="2"/>
      </rPr>
      <t>1</t>
    </r>
  </si>
  <si>
    <r>
      <t>W</t>
    </r>
    <r>
      <rPr>
        <vertAlign val="sub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</si>
  <si>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1</t>
    </r>
  </si>
  <si>
    <r>
      <t>Q</t>
    </r>
    <r>
      <rPr>
        <vertAlign val="subscript"/>
        <sz val="10"/>
        <rFont val="Arial"/>
        <family val="2"/>
      </rPr>
      <t>2</t>
    </r>
  </si>
  <si>
    <r>
      <t>If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&lt; allowable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, the design is complete.</t>
    </r>
  </si>
  <si>
    <t>Notes:</t>
  </si>
  <si>
    <t>min</t>
  </si>
  <si>
    <t>m</t>
  </si>
  <si>
    <t>n</t>
  </si>
  <si>
    <t>Time of Concentration</t>
  </si>
  <si>
    <t>Rainfall Intensity</t>
  </si>
  <si>
    <t>SAG INLET DESIGN WORKSHEET</t>
  </si>
  <si>
    <r>
      <t>T</t>
    </r>
    <r>
      <rPr>
        <vertAlign val="subscript"/>
        <sz val="10"/>
        <rFont val="Arial"/>
        <family val="2"/>
      </rPr>
      <t>c</t>
    </r>
  </si>
  <si>
    <t>Bypass from last inlet</t>
  </si>
  <si>
    <t>Discharge of catchment area</t>
  </si>
  <si>
    <t>cfs</t>
  </si>
  <si>
    <r>
      <t>(d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</t>
    </r>
  </si>
  <si>
    <r>
      <t>Z</t>
    </r>
    <r>
      <rPr>
        <vertAlign val="subscript"/>
        <sz val="10"/>
        <rFont val="Arial"/>
        <family val="2"/>
      </rPr>
      <t>d</t>
    </r>
  </si>
  <si>
    <t xml:space="preserve"> Shoulder Width</t>
  </si>
  <si>
    <t xml:space="preserve"> Lane Width</t>
  </si>
  <si>
    <r>
      <t>S</t>
    </r>
    <r>
      <rPr>
        <sz val="10"/>
        <rFont val="Arial"/>
        <family val="0"/>
      </rPr>
      <t xml:space="preserve">Q  </t>
    </r>
    <r>
      <rPr>
        <sz val="11"/>
        <rFont val="Arial"/>
        <family val="2"/>
      </rPr>
      <t>=</t>
    </r>
    <r>
      <rPr>
        <sz val="10"/>
        <rFont val="Arial"/>
        <family val="0"/>
      </rPr>
      <t xml:space="preserve">  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+ Q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Q</t>
    </r>
    <r>
      <rPr>
        <vertAlign val="subscript"/>
        <sz val="10"/>
        <rFont val="Arial"/>
        <family val="2"/>
      </rPr>
      <t>C</t>
    </r>
  </si>
  <si>
    <r>
      <t>Q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 </t>
    </r>
    <r>
      <rPr>
        <sz val="11"/>
        <rFont val="Arial"/>
        <family val="2"/>
      </rPr>
      <t>=</t>
    </r>
    <r>
      <rPr>
        <sz val="10"/>
        <rFont val="Arial"/>
        <family val="0"/>
      </rPr>
      <t xml:space="preserve">  Q</t>
    </r>
    <r>
      <rPr>
        <vertAlign val="subscript"/>
        <sz val="10"/>
        <rFont val="Arial"/>
        <family val="2"/>
      </rPr>
      <t>BP1</t>
    </r>
    <r>
      <rPr>
        <sz val="10"/>
        <rFont val="Arial"/>
        <family val="0"/>
      </rPr>
      <t xml:space="preserve"> + 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Q</t>
    </r>
    <r>
      <rPr>
        <vertAlign val="subscript"/>
        <sz val="10"/>
        <rFont val="Arial"/>
        <family val="2"/>
      </rPr>
      <t>BP2</t>
    </r>
    <r>
      <rPr>
        <sz val="10"/>
        <rFont val="Arial"/>
        <family val="0"/>
      </rPr>
      <t xml:space="preserve"> + Q</t>
    </r>
    <r>
      <rPr>
        <vertAlign val="subscript"/>
        <sz val="10"/>
        <rFont val="Arial"/>
        <family val="2"/>
      </rPr>
      <t>2</t>
    </r>
  </si>
  <si>
    <t>Combination inlet at low point</t>
  </si>
  <si>
    <r>
      <t>allowable d</t>
    </r>
    <r>
      <rPr>
        <b/>
        <vertAlign val="subscript"/>
        <sz val="10"/>
        <color indexed="12"/>
        <rFont val="Arial"/>
        <family val="2"/>
      </rPr>
      <t>B</t>
    </r>
    <r>
      <rPr>
        <b/>
        <sz val="10"/>
        <color indexed="12"/>
        <rFont val="Arial"/>
        <family val="2"/>
      </rPr>
      <t>.</t>
    </r>
  </si>
  <si>
    <r>
      <t>Check calculated d</t>
    </r>
    <r>
      <rPr>
        <b/>
        <vertAlign val="subscript"/>
        <sz val="10"/>
        <color indexed="12"/>
        <rFont val="Arial"/>
        <family val="2"/>
      </rPr>
      <t xml:space="preserve">B </t>
    </r>
    <r>
      <rPr>
        <b/>
        <sz val="10"/>
        <color indexed="12"/>
        <rFont val="Arial"/>
        <family val="2"/>
      </rPr>
      <t>against</t>
    </r>
  </si>
  <si>
    <r>
      <t>S</t>
    </r>
    <r>
      <rPr>
        <sz val="10"/>
        <rFont val="Arial"/>
        <family val="0"/>
      </rPr>
      <t xml:space="preserve">Q  </t>
    </r>
    <r>
      <rPr>
        <sz val="11"/>
        <rFont val="Arial"/>
        <family val="2"/>
      </rPr>
      <t>=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WA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(0.5d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 xml:space="preserve">1.5 </t>
    </r>
    <r>
      <rPr>
        <sz val="10"/>
        <rFont val="Arial"/>
        <family val="2"/>
      </rPr>
      <t>+ C</t>
    </r>
    <r>
      <rPr>
        <vertAlign val="subscript"/>
        <sz val="10"/>
        <rFont val="Arial"/>
        <family val="2"/>
      </rPr>
      <t>WB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B</t>
    </r>
    <r>
      <rPr>
        <vertAlign val="superscript"/>
        <sz val="10"/>
        <rFont val="Arial"/>
        <family val="2"/>
      </rPr>
      <t xml:space="preserve">1.5 </t>
    </r>
    <r>
      <rPr>
        <sz val="10"/>
        <rFont val="Arial"/>
        <family val="2"/>
      </rPr>
      <t>+  C</t>
    </r>
    <r>
      <rPr>
        <vertAlign val="subscript"/>
        <sz val="10"/>
        <rFont val="Arial"/>
        <family val="2"/>
      </rPr>
      <t>WC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(0.5d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1.5</t>
    </r>
    <r>
      <rPr>
        <sz val="10"/>
        <rFont val="Arial"/>
        <family val="2"/>
      </rPr>
      <t xml:space="preserve">  </t>
    </r>
  </si>
  <si>
    <t>C</t>
  </si>
  <si>
    <r>
      <t>Combination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or Grate Inlet for sag 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(C/G)     .      </t>
    </r>
  </si>
  <si>
    <r>
      <t>If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&gt; allowable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, additional inlets must be added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and the process repeated.</t>
    </r>
  </si>
  <si>
    <r>
      <t>3</t>
    </r>
    <r>
      <rPr>
        <sz val="10"/>
        <rFont val="Arial"/>
        <family val="0"/>
      </rPr>
      <t xml:space="preserve">  To add more than one inlet in the sag or flanks just increase the width and length values to the sum of all values.</t>
    </r>
  </si>
  <si>
    <r>
      <t xml:space="preserve">2   </t>
    </r>
    <r>
      <rPr>
        <sz val="10"/>
        <rFont val="Arial"/>
        <family val="2"/>
      </rPr>
      <t>Formulas based on weir flow.  See Hydraulic Manual  5-5.2.</t>
    </r>
  </si>
  <si>
    <t xml:space="preserve">    Inlets can be different sizes.  See Figure 5-5 in Hydraulics Manual for grate dimensions.</t>
  </si>
  <si>
    <r>
      <t xml:space="preserve">          Q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 </t>
    </r>
    <r>
      <rPr>
        <sz val="11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</si>
  <si>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BP1</t>
    </r>
    <r>
      <rPr>
        <vertAlign val="superscript"/>
        <sz val="10"/>
        <rFont val="Arial"/>
        <family val="2"/>
      </rPr>
      <t>4</t>
    </r>
  </si>
  <si>
    <r>
      <t>Q</t>
    </r>
    <r>
      <rPr>
        <vertAlign val="subscript"/>
        <sz val="10"/>
        <rFont val="Arial"/>
        <family val="2"/>
      </rPr>
      <t>BP2</t>
    </r>
    <r>
      <rPr>
        <vertAlign val="superscript"/>
        <sz val="10"/>
        <rFont val="Arial"/>
        <family val="2"/>
      </rPr>
      <t>4</t>
    </r>
  </si>
  <si>
    <r>
      <t xml:space="preserve">4  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 xml:space="preserve">bp1 </t>
    </r>
    <r>
      <rPr>
        <sz val="10"/>
        <rFont val="Arial"/>
        <family val="2"/>
      </rPr>
      <t xml:space="preserve"> and Q</t>
    </r>
    <r>
      <rPr>
        <vertAlign val="subscript"/>
        <sz val="10"/>
        <rFont val="Arial"/>
        <family val="2"/>
      </rPr>
      <t xml:space="preserve">bp2 </t>
    </r>
    <r>
      <rPr>
        <sz val="10"/>
        <rFont val="Arial"/>
        <family val="2"/>
      </rPr>
      <t>come from the inlet spreadsheet.</t>
    </r>
    <r>
      <rPr>
        <sz val="12"/>
        <rFont val="Arial"/>
        <family val="2"/>
      </rPr>
      <t xml:space="preserve"> </t>
    </r>
  </si>
  <si>
    <r>
      <t>P</t>
    </r>
    <r>
      <rPr>
        <vertAlign val="subscript"/>
        <sz val="10"/>
        <rFont val="Arial"/>
        <family val="2"/>
      </rPr>
      <t>C         Flank</t>
    </r>
  </si>
  <si>
    <r>
      <t>P</t>
    </r>
    <r>
      <rPr>
        <vertAlign val="subscript"/>
        <sz val="10"/>
        <rFont val="Arial"/>
        <family val="2"/>
      </rPr>
      <t>A         Flank</t>
    </r>
  </si>
  <si>
    <r>
      <t>1</t>
    </r>
    <r>
      <rPr>
        <sz val="10"/>
        <rFont val="Arial"/>
        <family val="0"/>
      </rPr>
      <t xml:space="preserve">  If using a combination inlet for the sag, the flank grate inlets are not required except in a depressed area (See Hydaulics Manual).</t>
    </r>
  </si>
  <si>
    <t>G</t>
  </si>
  <si>
    <r>
      <t xml:space="preserve">2   </t>
    </r>
    <r>
      <rPr>
        <sz val="10"/>
        <rFont val="Arial"/>
        <family val="2"/>
      </rPr>
      <t>Formulas based on weir flow.  See Hydraulic Manual  5-4.2.</t>
    </r>
  </si>
  <si>
    <t xml:space="preserve">    Inlets can be different sizes.  See Figure 5-11 in Hydraulics Manual for grate dimensions.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</si>
</sst>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0\+0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i/>
      <u val="single"/>
      <sz val="12"/>
      <name val="Arial"/>
      <family val="2"/>
    </font>
    <font>
      <b/>
      <vertAlign val="subscript"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0"/>
      <name val="EXTRA! APL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8"/>
      <name val="Symbol"/>
      <family val="0"/>
    </font>
    <font>
      <vertAlign val="superscript"/>
      <sz val="1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167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 quotePrefix="1">
      <alignment horizontal="left" vertical="center"/>
      <protection/>
    </xf>
    <xf numFmtId="0" fontId="0" fillId="0" borderId="0" xfId="0" applyAlignment="1" applyProtection="1">
      <alignment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top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" fontId="0" fillId="0" borderId="0" xfId="0" applyNumberForma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48</xdr:row>
      <xdr:rowOff>152400</xdr:rowOff>
    </xdr:from>
    <xdr:ext cx="1438275" cy="647700"/>
    <xdr:sp>
      <xdr:nvSpPr>
        <xdr:cNvPr id="1" name="Text 5"/>
        <xdr:cNvSpPr txBox="1">
          <a:spLocks noChangeArrowheads="1"/>
        </xdr:cNvSpPr>
      </xdr:nvSpPr>
      <xdr:spPr>
        <a:xfrm>
          <a:off x="238125" y="8686800"/>
          <a:ext cx="1438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Perimeter of  Grate Inlets (reduced by 50% for plugging)</a:t>
          </a:r>
        </a:p>
      </xdr:txBody>
    </xdr:sp>
    <xdr:clientData/>
  </xdr:oneCellAnchor>
  <xdr:twoCellAnchor>
    <xdr:from>
      <xdr:col>1</xdr:col>
      <xdr:colOff>1504950</xdr:colOff>
      <xdr:row>49</xdr:row>
      <xdr:rowOff>47625</xdr:rowOff>
    </xdr:from>
    <xdr:to>
      <xdr:col>1</xdr:col>
      <xdr:colOff>1504950</xdr:colOff>
      <xdr:row>51</xdr:row>
      <xdr:rowOff>190500</xdr:rowOff>
    </xdr:to>
    <xdr:sp>
      <xdr:nvSpPr>
        <xdr:cNvPr id="2" name="Line 7"/>
        <xdr:cNvSpPr>
          <a:spLocks/>
        </xdr:cNvSpPr>
      </xdr:nvSpPr>
      <xdr:spPr>
        <a:xfrm flipH="1">
          <a:off x="1905000" y="87439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49</xdr:row>
      <xdr:rowOff>47625</xdr:rowOff>
    </xdr:from>
    <xdr:to>
      <xdr:col>1</xdr:col>
      <xdr:colOff>1600200</xdr:colOff>
      <xdr:row>49</xdr:row>
      <xdr:rowOff>47625</xdr:rowOff>
    </xdr:to>
    <xdr:sp>
      <xdr:nvSpPr>
        <xdr:cNvPr id="3" name="Line 8"/>
        <xdr:cNvSpPr>
          <a:spLocks/>
        </xdr:cNvSpPr>
      </xdr:nvSpPr>
      <xdr:spPr>
        <a:xfrm flipH="1">
          <a:off x="1905000" y="8743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51</xdr:row>
      <xdr:rowOff>190500</xdr:rowOff>
    </xdr:from>
    <xdr:to>
      <xdr:col>1</xdr:col>
      <xdr:colOff>1600200</xdr:colOff>
      <xdr:row>51</xdr:row>
      <xdr:rowOff>190500</xdr:rowOff>
    </xdr:to>
    <xdr:sp>
      <xdr:nvSpPr>
        <xdr:cNvPr id="4" name="Line 9"/>
        <xdr:cNvSpPr>
          <a:spLocks/>
        </xdr:cNvSpPr>
      </xdr:nvSpPr>
      <xdr:spPr>
        <a:xfrm>
          <a:off x="1905000" y="928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428625</xdr:colOff>
      <xdr:row>28</xdr:row>
      <xdr:rowOff>47625</xdr:rowOff>
    </xdr:from>
    <xdr:to>
      <xdr:col>6</xdr:col>
      <xdr:colOff>190500</xdr:colOff>
      <xdr:row>29</xdr:row>
      <xdr:rowOff>85725</xdr:rowOff>
    </xdr:to>
    <xdr:sp>
      <xdr:nvSpPr>
        <xdr:cNvPr id="5" name="Text 26"/>
        <xdr:cNvSpPr txBox="1">
          <a:spLocks noChangeArrowheads="1"/>
        </xdr:cNvSpPr>
      </xdr:nvSpPr>
      <xdr:spPr>
        <a:xfrm>
          <a:off x="2505075" y="4772025"/>
          <a:ext cx="22574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values in the yellow colored cells</a:t>
          </a:r>
        </a:p>
      </xdr:txBody>
    </xdr:sp>
    <xdr:clientData fPrintsWithSheet="0"/>
  </xdr:twoCellAnchor>
  <xdr:oneCellAnchor>
    <xdr:from>
      <xdr:col>1</xdr:col>
      <xdr:colOff>9525</xdr:colOff>
      <xdr:row>34</xdr:row>
      <xdr:rowOff>28575</xdr:rowOff>
    </xdr:from>
    <xdr:ext cx="1085850" cy="371475"/>
    <xdr:sp>
      <xdr:nvSpPr>
        <xdr:cNvPr id="6" name="Text 5"/>
        <xdr:cNvSpPr txBox="1">
          <a:spLocks noChangeArrowheads="1"/>
        </xdr:cNvSpPr>
      </xdr:nvSpPr>
      <xdr:spPr>
        <a:xfrm>
          <a:off x="409575" y="5876925"/>
          <a:ext cx="10858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yr. rainfall coefficients</a:t>
          </a:r>
        </a:p>
      </xdr:txBody>
    </xdr:sp>
    <xdr:clientData/>
  </xdr:oneCellAnchor>
  <xdr:twoCellAnchor>
    <xdr:from>
      <xdr:col>1</xdr:col>
      <xdr:colOff>1514475</xdr:colOff>
      <xdr:row>34</xdr:row>
      <xdr:rowOff>66675</xdr:rowOff>
    </xdr:from>
    <xdr:to>
      <xdr:col>1</xdr:col>
      <xdr:colOff>1514475</xdr:colOff>
      <xdr:row>35</xdr:row>
      <xdr:rowOff>161925</xdr:rowOff>
    </xdr:to>
    <xdr:sp>
      <xdr:nvSpPr>
        <xdr:cNvPr id="7" name="Line 34"/>
        <xdr:cNvSpPr>
          <a:spLocks/>
        </xdr:cNvSpPr>
      </xdr:nvSpPr>
      <xdr:spPr>
        <a:xfrm>
          <a:off x="1914525" y="5915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34</xdr:row>
      <xdr:rowOff>66675</xdr:rowOff>
    </xdr:from>
    <xdr:to>
      <xdr:col>1</xdr:col>
      <xdr:colOff>1590675</xdr:colOff>
      <xdr:row>34</xdr:row>
      <xdr:rowOff>66675</xdr:rowOff>
    </xdr:to>
    <xdr:sp>
      <xdr:nvSpPr>
        <xdr:cNvPr id="8" name="Line 35"/>
        <xdr:cNvSpPr>
          <a:spLocks/>
        </xdr:cNvSpPr>
      </xdr:nvSpPr>
      <xdr:spPr>
        <a:xfrm>
          <a:off x="1914525" y="5915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35</xdr:row>
      <xdr:rowOff>161925</xdr:rowOff>
    </xdr:from>
    <xdr:to>
      <xdr:col>1</xdr:col>
      <xdr:colOff>1590675</xdr:colOff>
      <xdr:row>35</xdr:row>
      <xdr:rowOff>161925</xdr:rowOff>
    </xdr:to>
    <xdr:sp>
      <xdr:nvSpPr>
        <xdr:cNvPr id="9" name="Line 36"/>
        <xdr:cNvSpPr>
          <a:spLocks/>
        </xdr:cNvSpPr>
      </xdr:nvSpPr>
      <xdr:spPr>
        <a:xfrm>
          <a:off x="1914525" y="6210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</xdr:row>
      <xdr:rowOff>85725</xdr:rowOff>
    </xdr:from>
    <xdr:ext cx="1619250" cy="323850"/>
    <xdr:sp>
      <xdr:nvSpPr>
        <xdr:cNvPr id="10" name="Text 5"/>
        <xdr:cNvSpPr txBox="1">
          <a:spLocks noChangeArrowheads="1"/>
        </xdr:cNvSpPr>
      </xdr:nvSpPr>
      <xdr:spPr>
        <a:xfrm>
          <a:off x="400050" y="6534150"/>
          <a:ext cx="16192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between last inlet and low point</a:t>
          </a:r>
        </a:p>
      </xdr:txBody>
    </xdr:sp>
    <xdr:clientData/>
  </xdr:oneCellAnchor>
  <xdr:twoCellAnchor>
    <xdr:from>
      <xdr:col>2</xdr:col>
      <xdr:colOff>0</xdr:colOff>
      <xdr:row>16</xdr:row>
      <xdr:rowOff>152400</xdr:rowOff>
    </xdr:from>
    <xdr:to>
      <xdr:col>2</xdr:col>
      <xdr:colOff>200025</xdr:colOff>
      <xdr:row>20</xdr:row>
      <xdr:rowOff>66675</xdr:rowOff>
    </xdr:to>
    <xdr:sp fLocksText="0">
      <xdr:nvSpPr>
        <xdr:cNvPr id="11" name="Text Box 73"/>
        <xdr:cNvSpPr txBox="1">
          <a:spLocks noChangeArrowheads="1"/>
        </xdr:cNvSpPr>
      </xdr:nvSpPr>
      <xdr:spPr>
        <a:xfrm>
          <a:off x="2076450" y="293370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661+10</a:t>
          </a:r>
        </a:p>
      </xdr:txBody>
    </xdr:sp>
    <xdr:clientData/>
  </xdr:twoCellAnchor>
  <xdr:twoCellAnchor>
    <xdr:from>
      <xdr:col>4</xdr:col>
      <xdr:colOff>314325</xdr:colOff>
      <xdr:row>16</xdr:row>
      <xdr:rowOff>142875</xdr:rowOff>
    </xdr:from>
    <xdr:to>
      <xdr:col>4</xdr:col>
      <xdr:colOff>514350</xdr:colOff>
      <xdr:row>20</xdr:row>
      <xdr:rowOff>76200</xdr:rowOff>
    </xdr:to>
    <xdr:sp fLocksText="0">
      <xdr:nvSpPr>
        <xdr:cNvPr id="12" name="Text Box 75"/>
        <xdr:cNvSpPr txBox="1">
          <a:spLocks noChangeArrowheads="1"/>
        </xdr:cNvSpPr>
      </xdr:nvSpPr>
      <xdr:spPr>
        <a:xfrm>
          <a:off x="3667125" y="2924175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133350</xdr:rowOff>
    </xdr:from>
    <xdr:to>
      <xdr:col>6</xdr:col>
      <xdr:colOff>581025</xdr:colOff>
      <xdr:row>20</xdr:row>
      <xdr:rowOff>47625</xdr:rowOff>
    </xdr:to>
    <xdr:sp fLocksText="0">
      <xdr:nvSpPr>
        <xdr:cNvPr id="13" name="Text Box 76"/>
        <xdr:cNvSpPr txBox="1">
          <a:spLocks noChangeArrowheads="1"/>
        </xdr:cNvSpPr>
      </xdr:nvSpPr>
      <xdr:spPr>
        <a:xfrm>
          <a:off x="4953000" y="291465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133350</xdr:rowOff>
    </xdr:from>
    <xdr:to>
      <xdr:col>8</xdr:col>
      <xdr:colOff>314325</xdr:colOff>
      <xdr:row>20</xdr:row>
      <xdr:rowOff>47625</xdr:rowOff>
    </xdr:to>
    <xdr:sp fLocksText="0">
      <xdr:nvSpPr>
        <xdr:cNvPr id="14" name="Text Box 77"/>
        <xdr:cNvSpPr txBox="1">
          <a:spLocks noChangeArrowheads="1"/>
        </xdr:cNvSpPr>
      </xdr:nvSpPr>
      <xdr:spPr>
        <a:xfrm>
          <a:off x="5886450" y="291465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663+50</a:t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1</xdr:col>
      <xdr:colOff>628650</xdr:colOff>
      <xdr:row>20</xdr:row>
      <xdr:rowOff>47625</xdr:rowOff>
    </xdr:to>
    <xdr:sp fLocksText="0">
      <xdr:nvSpPr>
        <xdr:cNvPr id="15" name="Text Box 79"/>
        <xdr:cNvSpPr txBox="1">
          <a:spLocks noChangeArrowheads="1"/>
        </xdr:cNvSpPr>
      </xdr:nvSpPr>
      <xdr:spPr>
        <a:xfrm>
          <a:off x="828675" y="2895600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660+10</a:t>
          </a:r>
        </a:p>
      </xdr:txBody>
    </xdr:sp>
    <xdr:clientData/>
  </xdr:twoCellAnchor>
  <xdr:twoCellAnchor editAs="absolute">
    <xdr:from>
      <xdr:col>9</xdr:col>
      <xdr:colOff>76200</xdr:colOff>
      <xdr:row>45</xdr:row>
      <xdr:rowOff>114300</xdr:rowOff>
    </xdr:from>
    <xdr:to>
      <xdr:col>10</xdr:col>
      <xdr:colOff>714375</xdr:colOff>
      <xdr:row>49</xdr:row>
      <xdr:rowOff>190500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6457950" y="8086725"/>
          <a:ext cx="1247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Figure 5-11 in Hydraulics Manual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grate dimensions.</a:t>
          </a:r>
        </a:p>
      </xdr:txBody>
    </xdr:sp>
    <xdr:clientData/>
  </xdr:twoCellAnchor>
  <xdr:twoCellAnchor>
    <xdr:from>
      <xdr:col>1</xdr:col>
      <xdr:colOff>381000</xdr:colOff>
      <xdr:row>58</xdr:row>
      <xdr:rowOff>28575</xdr:rowOff>
    </xdr:from>
    <xdr:to>
      <xdr:col>4</xdr:col>
      <xdr:colOff>533400</xdr:colOff>
      <xdr:row>59</xdr:row>
      <xdr:rowOff>85725</xdr:rowOff>
    </xdr:to>
    <xdr:sp>
      <xdr:nvSpPr>
        <xdr:cNvPr id="17" name="Text Box 113"/>
        <xdr:cNvSpPr txBox="1">
          <a:spLocks noChangeArrowheads="1"/>
        </xdr:cNvSpPr>
      </xdr:nvSpPr>
      <xdr:spPr>
        <a:xfrm>
          <a:off x="781050" y="10448925"/>
          <a:ext cx="3105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 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</a:t>
          </a:r>
        </a:p>
      </xdr:txBody>
    </xdr:sp>
    <xdr:clientData/>
  </xdr:twoCellAnchor>
  <xdr:twoCellAnchor>
    <xdr:from>
      <xdr:col>0</xdr:col>
      <xdr:colOff>400050</xdr:colOff>
      <xdr:row>57</xdr:row>
      <xdr:rowOff>28575</xdr:rowOff>
    </xdr:from>
    <xdr:to>
      <xdr:col>0</xdr:col>
      <xdr:colOff>400050</xdr:colOff>
      <xdr:row>58</xdr:row>
      <xdr:rowOff>9525</xdr:rowOff>
    </xdr:to>
    <xdr:sp>
      <xdr:nvSpPr>
        <xdr:cNvPr id="18" name="Text Box 114"/>
        <xdr:cNvSpPr txBox="1">
          <a:spLocks noChangeArrowheads="1"/>
        </xdr:cNvSpPr>
      </xdr:nvSpPr>
      <xdr:spPr>
        <a:xfrm>
          <a:off x="400050" y="10248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371475</xdr:colOff>
      <xdr:row>58</xdr:row>
      <xdr:rowOff>38100</xdr:rowOff>
    </xdr:from>
    <xdr:to>
      <xdr:col>4</xdr:col>
      <xdr:colOff>504825</xdr:colOff>
      <xdr:row>58</xdr:row>
      <xdr:rowOff>38100</xdr:rowOff>
    </xdr:to>
    <xdr:sp>
      <xdr:nvSpPr>
        <xdr:cNvPr id="19" name="Line 115"/>
        <xdr:cNvSpPr>
          <a:spLocks/>
        </xdr:cNvSpPr>
      </xdr:nvSpPr>
      <xdr:spPr>
        <a:xfrm>
          <a:off x="771525" y="10458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57</xdr:row>
      <xdr:rowOff>28575</xdr:rowOff>
    </xdr:from>
    <xdr:to>
      <xdr:col>4</xdr:col>
      <xdr:colOff>514350</xdr:colOff>
      <xdr:row>59</xdr:row>
      <xdr:rowOff>114300</xdr:rowOff>
    </xdr:to>
    <xdr:sp>
      <xdr:nvSpPr>
        <xdr:cNvPr id="20" name="AutoShape 116"/>
        <xdr:cNvSpPr>
          <a:spLocks/>
        </xdr:cNvSpPr>
      </xdr:nvSpPr>
      <xdr:spPr>
        <a:xfrm>
          <a:off x="733425" y="10248900"/>
          <a:ext cx="31337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56</xdr:row>
      <xdr:rowOff>85725</xdr:rowOff>
    </xdr:from>
    <xdr:to>
      <xdr:col>5</xdr:col>
      <xdr:colOff>333375</xdr:colOff>
      <xdr:row>58</xdr:row>
      <xdr:rowOff>133350</xdr:rowOff>
    </xdr:to>
    <xdr:sp>
      <xdr:nvSpPr>
        <xdr:cNvPr id="21" name="Text Box 117"/>
        <xdr:cNvSpPr txBox="1">
          <a:spLocks noChangeArrowheads="1"/>
        </xdr:cNvSpPr>
      </xdr:nvSpPr>
      <xdr:spPr>
        <a:xfrm>
          <a:off x="3867150" y="1014412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1</xdr:col>
      <xdr:colOff>371475</xdr:colOff>
      <xdr:row>59</xdr:row>
      <xdr:rowOff>9525</xdr:rowOff>
    </xdr:to>
    <xdr:sp>
      <xdr:nvSpPr>
        <xdr:cNvPr id="22" name="Text Box 118"/>
        <xdr:cNvSpPr txBox="1">
          <a:spLocks noChangeArrowheads="1"/>
        </xdr:cNvSpPr>
      </xdr:nvSpPr>
      <xdr:spPr>
        <a:xfrm>
          <a:off x="371475" y="1029652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142875</xdr:colOff>
      <xdr:row>56</xdr:row>
      <xdr:rowOff>142875</xdr:rowOff>
    </xdr:from>
    <xdr:to>
      <xdr:col>2</xdr:col>
      <xdr:colOff>428625</xdr:colOff>
      <xdr:row>58</xdr:row>
      <xdr:rowOff>47625</xdr:rowOff>
    </xdr:to>
    <xdr:sp>
      <xdr:nvSpPr>
        <xdr:cNvPr id="23" name="Text Box 119"/>
        <xdr:cNvSpPr txBox="1">
          <a:spLocks noChangeArrowheads="1"/>
        </xdr:cNvSpPr>
      </xdr:nvSpPr>
      <xdr:spPr>
        <a:xfrm>
          <a:off x="2219325" y="10201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1238250</xdr:colOff>
      <xdr:row>52</xdr:row>
      <xdr:rowOff>47625</xdr:rowOff>
    </xdr:from>
    <xdr:to>
      <xdr:col>1</xdr:col>
      <xdr:colOff>1409700</xdr:colOff>
      <xdr:row>52</xdr:row>
      <xdr:rowOff>123825</xdr:rowOff>
    </xdr:to>
    <xdr:sp>
      <xdr:nvSpPr>
        <xdr:cNvPr id="24" name="AutoShape 136"/>
        <xdr:cNvSpPr>
          <a:spLocks/>
        </xdr:cNvSpPr>
      </xdr:nvSpPr>
      <xdr:spPr>
        <a:xfrm>
          <a:off x="1638300" y="9344025"/>
          <a:ext cx="1714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104775</xdr:rowOff>
    </xdr:from>
    <xdr:to>
      <xdr:col>2</xdr:col>
      <xdr:colOff>638175</xdr:colOff>
      <xdr:row>48</xdr:row>
      <xdr:rowOff>104775</xdr:rowOff>
    </xdr:to>
    <xdr:sp>
      <xdr:nvSpPr>
        <xdr:cNvPr id="25" name="Line 137"/>
        <xdr:cNvSpPr>
          <a:spLocks/>
        </xdr:cNvSpPr>
      </xdr:nvSpPr>
      <xdr:spPr>
        <a:xfrm flipV="1">
          <a:off x="2514600" y="863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295275</xdr:colOff>
      <xdr:row>35</xdr:row>
      <xdr:rowOff>85725</xdr:rowOff>
    </xdr:from>
    <xdr:to>
      <xdr:col>10</xdr:col>
      <xdr:colOff>933450</xdr:colOff>
      <xdr:row>45</xdr:row>
      <xdr:rowOff>76200</xdr:rowOff>
    </xdr:to>
    <xdr:pic>
      <xdr:nvPicPr>
        <xdr:cNvPr id="2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34100"/>
          <a:ext cx="1857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24</xdr:row>
      <xdr:rowOff>38100</xdr:rowOff>
    </xdr:from>
    <xdr:to>
      <xdr:col>1</xdr:col>
      <xdr:colOff>657225</xdr:colOff>
      <xdr:row>27</xdr:row>
      <xdr:rowOff>142875</xdr:rowOff>
    </xdr:to>
    <xdr:sp fLocksText="0">
      <xdr:nvSpPr>
        <xdr:cNvPr id="27" name="Text Box 143"/>
        <xdr:cNvSpPr txBox="1">
          <a:spLocks noChangeArrowheads="1"/>
        </xdr:cNvSpPr>
      </xdr:nvSpPr>
      <xdr:spPr>
        <a:xfrm>
          <a:off x="847725" y="4114800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723900</xdr:colOff>
      <xdr:row>20</xdr:row>
      <xdr:rowOff>142875</xdr:rowOff>
    </xdr:from>
    <xdr:to>
      <xdr:col>1</xdr:col>
      <xdr:colOff>933450</xdr:colOff>
      <xdr:row>28</xdr:row>
      <xdr:rowOff>0</xdr:rowOff>
    </xdr:to>
    <xdr:sp fLocksText="0">
      <xdr:nvSpPr>
        <xdr:cNvPr id="28" name="Text Box 144"/>
        <xdr:cNvSpPr txBox="1">
          <a:spLocks noChangeArrowheads="1"/>
        </xdr:cNvSpPr>
      </xdr:nvSpPr>
      <xdr:spPr>
        <a:xfrm>
          <a:off x="1123950" y="3571875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1</xdr:col>
      <xdr:colOff>762000</xdr:colOff>
      <xdr:row>16</xdr:row>
      <xdr:rowOff>152400</xdr:rowOff>
    </xdr:from>
    <xdr:to>
      <xdr:col>1</xdr:col>
      <xdr:colOff>962025</xdr:colOff>
      <xdr:row>20</xdr:row>
      <xdr:rowOff>66675</xdr:rowOff>
    </xdr:to>
    <xdr:sp fLocksText="0">
      <xdr:nvSpPr>
        <xdr:cNvPr id="29" name="Text Box 145"/>
        <xdr:cNvSpPr txBox="1">
          <a:spLocks noChangeArrowheads="1"/>
        </xdr:cNvSpPr>
      </xdr:nvSpPr>
      <xdr:spPr>
        <a:xfrm>
          <a:off x="1162050" y="293370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228600</xdr:colOff>
      <xdr:row>27</xdr:row>
      <xdr:rowOff>152400</xdr:rowOff>
    </xdr:to>
    <xdr:sp fLocksText="0">
      <xdr:nvSpPr>
        <xdr:cNvPr id="30" name="Text Box 146"/>
        <xdr:cNvSpPr txBox="1">
          <a:spLocks noChangeArrowheads="1"/>
        </xdr:cNvSpPr>
      </xdr:nvSpPr>
      <xdr:spPr>
        <a:xfrm>
          <a:off x="2085975" y="4124325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2</xdr:col>
      <xdr:colOff>323850</xdr:colOff>
      <xdr:row>20</xdr:row>
      <xdr:rowOff>142875</xdr:rowOff>
    </xdr:from>
    <xdr:to>
      <xdr:col>2</xdr:col>
      <xdr:colOff>533400</xdr:colOff>
      <xdr:row>28</xdr:row>
      <xdr:rowOff>0</xdr:rowOff>
    </xdr:to>
    <xdr:sp fLocksText="0">
      <xdr:nvSpPr>
        <xdr:cNvPr id="31" name="Text Box 147"/>
        <xdr:cNvSpPr txBox="1">
          <a:spLocks noChangeArrowheads="1"/>
        </xdr:cNvSpPr>
      </xdr:nvSpPr>
      <xdr:spPr>
        <a:xfrm>
          <a:off x="2400300" y="3571875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2</xdr:col>
      <xdr:colOff>323850</xdr:colOff>
      <xdr:row>16</xdr:row>
      <xdr:rowOff>152400</xdr:rowOff>
    </xdr:from>
    <xdr:to>
      <xdr:col>2</xdr:col>
      <xdr:colOff>533400</xdr:colOff>
      <xdr:row>20</xdr:row>
      <xdr:rowOff>66675</xdr:rowOff>
    </xdr:to>
    <xdr:sp fLocksText="0">
      <xdr:nvSpPr>
        <xdr:cNvPr id="32" name="Text Box 148"/>
        <xdr:cNvSpPr txBox="1">
          <a:spLocks noChangeArrowheads="1"/>
        </xdr:cNvSpPr>
      </xdr:nvSpPr>
      <xdr:spPr>
        <a:xfrm>
          <a:off x="2400300" y="29337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142875</xdr:rowOff>
    </xdr:from>
    <xdr:to>
      <xdr:col>4</xdr:col>
      <xdr:colOff>209550</xdr:colOff>
      <xdr:row>20</xdr:row>
      <xdr:rowOff>76200</xdr:rowOff>
    </xdr:to>
    <xdr:sp fLocksText="0">
      <xdr:nvSpPr>
        <xdr:cNvPr id="33" name="Text Box 149"/>
        <xdr:cNvSpPr txBox="1">
          <a:spLocks noChangeArrowheads="1"/>
        </xdr:cNvSpPr>
      </xdr:nvSpPr>
      <xdr:spPr>
        <a:xfrm>
          <a:off x="3352800" y="2924175"/>
          <a:ext cx="209550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661+53</a:t>
          </a:r>
        </a:p>
      </xdr:txBody>
    </xdr:sp>
    <xdr:clientData/>
  </xdr:twoCellAnchor>
  <xdr:twoCellAnchor>
    <xdr:from>
      <xdr:col>4</xdr:col>
      <xdr:colOff>38100</xdr:colOff>
      <xdr:row>24</xdr:row>
      <xdr:rowOff>47625</xdr:rowOff>
    </xdr:from>
    <xdr:to>
      <xdr:col>4</xdr:col>
      <xdr:colOff>238125</xdr:colOff>
      <xdr:row>27</xdr:row>
      <xdr:rowOff>152400</xdr:rowOff>
    </xdr:to>
    <xdr:sp fLocksText="0">
      <xdr:nvSpPr>
        <xdr:cNvPr id="34" name="Text Box 150"/>
        <xdr:cNvSpPr txBox="1">
          <a:spLocks noChangeArrowheads="1"/>
        </xdr:cNvSpPr>
      </xdr:nvSpPr>
      <xdr:spPr>
        <a:xfrm>
          <a:off x="3390900" y="4124325"/>
          <a:ext cx="200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4</xdr:col>
      <xdr:colOff>314325</xdr:colOff>
      <xdr:row>20</xdr:row>
      <xdr:rowOff>76200</xdr:rowOff>
    </xdr:from>
    <xdr:to>
      <xdr:col>4</xdr:col>
      <xdr:colOff>533400</xdr:colOff>
      <xdr:row>28</xdr:row>
      <xdr:rowOff>85725</xdr:rowOff>
    </xdr:to>
    <xdr:sp fLocksText="0">
      <xdr:nvSpPr>
        <xdr:cNvPr id="35" name="Text Box 151"/>
        <xdr:cNvSpPr txBox="1">
          <a:spLocks noChangeArrowheads="1"/>
        </xdr:cNvSpPr>
      </xdr:nvSpPr>
      <xdr:spPr>
        <a:xfrm>
          <a:off x="3667125" y="3505200"/>
          <a:ext cx="2190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47625</xdr:colOff>
      <xdr:row>16</xdr:row>
      <xdr:rowOff>133350</xdr:rowOff>
    </xdr:from>
    <xdr:to>
      <xdr:col>6</xdr:col>
      <xdr:colOff>266700</xdr:colOff>
      <xdr:row>20</xdr:row>
      <xdr:rowOff>47625</xdr:rowOff>
    </xdr:to>
    <xdr:sp fLocksText="0">
      <xdr:nvSpPr>
        <xdr:cNvPr id="36" name="Text Box 152"/>
        <xdr:cNvSpPr txBox="1">
          <a:spLocks noChangeArrowheads="1"/>
        </xdr:cNvSpPr>
      </xdr:nvSpPr>
      <xdr:spPr>
        <a:xfrm>
          <a:off x="4619625" y="291465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662+05</a:t>
          </a:r>
        </a:p>
      </xdr:txBody>
    </xdr:sp>
    <xdr:clientData/>
  </xdr:twoCellAnchor>
  <xdr:twoCellAnchor>
    <xdr:from>
      <xdr:col>6</xdr:col>
      <xdr:colOff>381000</xdr:colOff>
      <xdr:row>20</xdr:row>
      <xdr:rowOff>47625</xdr:rowOff>
    </xdr:from>
    <xdr:to>
      <xdr:col>6</xdr:col>
      <xdr:colOff>581025</xdr:colOff>
      <xdr:row>28</xdr:row>
      <xdr:rowOff>66675</xdr:rowOff>
    </xdr:to>
    <xdr:sp fLocksText="0">
      <xdr:nvSpPr>
        <xdr:cNvPr id="37" name="Text Box 153"/>
        <xdr:cNvSpPr txBox="1">
          <a:spLocks noChangeArrowheads="1"/>
        </xdr:cNvSpPr>
      </xdr:nvSpPr>
      <xdr:spPr>
        <a:xfrm>
          <a:off x="4953000" y="3476625"/>
          <a:ext cx="2000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104775</xdr:colOff>
      <xdr:row>24</xdr:row>
      <xdr:rowOff>0</xdr:rowOff>
    </xdr:from>
    <xdr:to>
      <xdr:col>6</xdr:col>
      <xdr:colOff>314325</xdr:colOff>
      <xdr:row>27</xdr:row>
      <xdr:rowOff>104775</xdr:rowOff>
    </xdr:to>
    <xdr:sp fLocksText="0">
      <xdr:nvSpPr>
        <xdr:cNvPr id="38" name="Text Box 154"/>
        <xdr:cNvSpPr txBox="1">
          <a:spLocks noChangeArrowheads="1"/>
        </xdr:cNvSpPr>
      </xdr:nvSpPr>
      <xdr:spPr>
        <a:xfrm>
          <a:off x="4676775" y="4076700"/>
          <a:ext cx="2095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8</xdr:col>
      <xdr:colOff>428625</xdr:colOff>
      <xdr:row>16</xdr:row>
      <xdr:rowOff>133350</xdr:rowOff>
    </xdr:from>
    <xdr:to>
      <xdr:col>9</xdr:col>
      <xdr:colOff>9525</xdr:colOff>
      <xdr:row>20</xdr:row>
      <xdr:rowOff>47625</xdr:rowOff>
    </xdr:to>
    <xdr:sp fLocksText="0">
      <xdr:nvSpPr>
        <xdr:cNvPr id="39" name="Text Box 155"/>
        <xdr:cNvSpPr txBox="1">
          <a:spLocks noChangeArrowheads="1"/>
        </xdr:cNvSpPr>
      </xdr:nvSpPr>
      <xdr:spPr>
        <a:xfrm>
          <a:off x="6200775" y="2914650"/>
          <a:ext cx="19050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123825</xdr:rowOff>
    </xdr:from>
    <xdr:to>
      <xdr:col>9</xdr:col>
      <xdr:colOff>9525</xdr:colOff>
      <xdr:row>27</xdr:row>
      <xdr:rowOff>152400</xdr:rowOff>
    </xdr:to>
    <xdr:sp fLocksText="0">
      <xdr:nvSpPr>
        <xdr:cNvPr id="40" name="Text Box 156"/>
        <xdr:cNvSpPr txBox="1">
          <a:spLocks noChangeArrowheads="1"/>
        </xdr:cNvSpPr>
      </xdr:nvSpPr>
      <xdr:spPr>
        <a:xfrm>
          <a:off x="6191250" y="3552825"/>
          <a:ext cx="2000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8</xdr:col>
      <xdr:colOff>161925</xdr:colOff>
      <xdr:row>24</xdr:row>
      <xdr:rowOff>9525</xdr:rowOff>
    </xdr:from>
    <xdr:to>
      <xdr:col>8</xdr:col>
      <xdr:colOff>352425</xdr:colOff>
      <xdr:row>27</xdr:row>
      <xdr:rowOff>114300</xdr:rowOff>
    </xdr:to>
    <xdr:sp fLocksText="0">
      <xdr:nvSpPr>
        <xdr:cNvPr id="41" name="Text Box 157"/>
        <xdr:cNvSpPr txBox="1">
          <a:spLocks noChangeArrowheads="1"/>
        </xdr:cNvSpPr>
      </xdr:nvSpPr>
      <xdr:spPr>
        <a:xfrm>
          <a:off x="5934075" y="4086225"/>
          <a:ext cx="200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12</xdr:col>
      <xdr:colOff>485775</xdr:colOff>
      <xdr:row>20</xdr:row>
      <xdr:rowOff>66675</xdr:rowOff>
    </xdr:to>
    <xdr:sp>
      <xdr:nvSpPr>
        <xdr:cNvPr id="42" name="Straight Connector 2"/>
        <xdr:cNvSpPr>
          <a:spLocks/>
        </xdr:cNvSpPr>
      </xdr:nvSpPr>
      <xdr:spPr>
        <a:xfrm>
          <a:off x="476250" y="3495675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228600</xdr:rowOff>
    </xdr:from>
    <xdr:to>
      <xdr:col>9</xdr:col>
      <xdr:colOff>209550</xdr:colOff>
      <xdr:row>17</xdr:row>
      <xdr:rowOff>9525</xdr:rowOff>
    </xdr:to>
    <xdr:grpSp>
      <xdr:nvGrpSpPr>
        <xdr:cNvPr id="43" name="Group 57"/>
        <xdr:cNvGrpSpPr>
          <a:grpSpLocks/>
        </xdr:cNvGrpSpPr>
      </xdr:nvGrpSpPr>
      <xdr:grpSpPr>
        <a:xfrm>
          <a:off x="476250" y="485775"/>
          <a:ext cx="6115050" cy="2466975"/>
          <a:chOff x="465647" y="477867"/>
          <a:chExt cx="6121520" cy="2467436"/>
        </a:xfrm>
        <a:solidFill>
          <a:srgbClr val="FFFFFF"/>
        </a:solidFill>
      </xdr:grpSpPr>
      <xdr:grpSp>
        <xdr:nvGrpSpPr>
          <xdr:cNvPr id="44" name="Group 48"/>
          <xdr:cNvGrpSpPr>
            <a:grpSpLocks/>
          </xdr:cNvGrpSpPr>
        </xdr:nvGrpSpPr>
        <xdr:grpSpPr>
          <a:xfrm>
            <a:off x="465647" y="477867"/>
            <a:ext cx="6121520" cy="2467436"/>
            <a:chOff x="469446" y="474889"/>
            <a:chExt cx="6120493" cy="2486024"/>
          </a:xfrm>
          <a:solidFill>
            <a:srgbClr val="FFFFFF"/>
          </a:solidFill>
        </xdr:grpSpPr>
        <xdr:pic>
          <xdr:nvPicPr>
            <xdr:cNvPr id="45" name="Picture 142" descr="Sag Analysis"/>
            <xdr:cNvPicPr preferRelativeResize="1">
              <a:picLocks noChangeAspect="1"/>
            </xdr:cNvPicPr>
          </xdr:nvPicPr>
          <xdr:blipFill>
            <a:blip r:embed="rId2"/>
            <a:srcRect b="19874"/>
            <a:stretch>
              <a:fillRect/>
            </a:stretch>
          </xdr:blipFill>
          <xdr:spPr>
            <a:xfrm>
              <a:off x="469446" y="474889"/>
              <a:ext cx="6120493" cy="24561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6" name="Rectangle 44"/>
            <xdr:cNvSpPr>
              <a:spLocks/>
            </xdr:cNvSpPr>
          </xdr:nvSpPr>
          <xdr:spPr>
            <a:xfrm>
              <a:off x="1104447" y="1883222"/>
              <a:ext cx="45904" cy="105593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45"/>
            <xdr:cNvSpPr>
              <a:spLocks/>
            </xdr:cNvSpPr>
          </xdr:nvSpPr>
          <xdr:spPr>
            <a:xfrm>
              <a:off x="2340787" y="2356809"/>
              <a:ext cx="45904" cy="60410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Rectangle 46"/>
            <xdr:cNvSpPr>
              <a:spLocks/>
            </xdr:cNvSpPr>
          </xdr:nvSpPr>
          <xdr:spPr>
            <a:xfrm>
              <a:off x="4871611" y="2329463"/>
              <a:ext cx="45904" cy="60410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Rectangle 47"/>
            <xdr:cNvSpPr>
              <a:spLocks/>
            </xdr:cNvSpPr>
          </xdr:nvSpPr>
          <xdr:spPr>
            <a:xfrm>
              <a:off x="6144673" y="1899381"/>
              <a:ext cx="45904" cy="10397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Rectangle 56"/>
          <xdr:cNvSpPr>
            <a:spLocks/>
          </xdr:cNvSpPr>
        </xdr:nvSpPr>
        <xdr:spPr>
          <a:xfrm>
            <a:off x="3601396" y="2623919"/>
            <a:ext cx="61215" cy="3053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723900</xdr:colOff>
      <xdr:row>9</xdr:row>
      <xdr:rowOff>123825</xdr:rowOff>
    </xdr:from>
    <xdr:to>
      <xdr:col>1</xdr:col>
      <xdr:colOff>733425</xdr:colOff>
      <xdr:row>15</xdr:row>
      <xdr:rowOff>95250</xdr:rowOff>
    </xdr:to>
    <xdr:sp>
      <xdr:nvSpPr>
        <xdr:cNvPr id="51" name="Straight Connector 50"/>
        <xdr:cNvSpPr>
          <a:spLocks/>
        </xdr:cNvSpPr>
      </xdr:nvSpPr>
      <xdr:spPr>
        <a:xfrm flipH="1">
          <a:off x="1123950" y="17716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19050</xdr:rowOff>
    </xdr:from>
    <xdr:to>
      <xdr:col>2</xdr:col>
      <xdr:colOff>76200</xdr:colOff>
      <xdr:row>16</xdr:row>
      <xdr:rowOff>104775</xdr:rowOff>
    </xdr:to>
    <xdr:sp>
      <xdr:nvSpPr>
        <xdr:cNvPr id="52" name="Straight Connector 53"/>
        <xdr:cNvSpPr>
          <a:spLocks/>
        </xdr:cNvSpPr>
      </xdr:nvSpPr>
      <xdr:spPr>
        <a:xfrm flipH="1">
          <a:off x="2143125" y="2314575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13</xdr:row>
      <xdr:rowOff>19050</xdr:rowOff>
    </xdr:from>
    <xdr:to>
      <xdr:col>6</xdr:col>
      <xdr:colOff>314325</xdr:colOff>
      <xdr:row>16</xdr:row>
      <xdr:rowOff>104775</xdr:rowOff>
    </xdr:to>
    <xdr:sp>
      <xdr:nvSpPr>
        <xdr:cNvPr id="53" name="Straight Connector 55"/>
        <xdr:cNvSpPr>
          <a:spLocks/>
        </xdr:cNvSpPr>
      </xdr:nvSpPr>
      <xdr:spPr>
        <a:xfrm flipH="1">
          <a:off x="4886325" y="2314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15</xdr:row>
      <xdr:rowOff>38100</xdr:rowOff>
    </xdr:from>
    <xdr:to>
      <xdr:col>4</xdr:col>
      <xdr:colOff>171450</xdr:colOff>
      <xdr:row>16</xdr:row>
      <xdr:rowOff>76200</xdr:rowOff>
    </xdr:to>
    <xdr:sp>
      <xdr:nvSpPr>
        <xdr:cNvPr id="54" name="Straight Connector 58"/>
        <xdr:cNvSpPr>
          <a:spLocks/>
        </xdr:cNvSpPr>
      </xdr:nvSpPr>
      <xdr:spPr>
        <a:xfrm>
          <a:off x="3524250" y="2657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123825</xdr:rowOff>
    </xdr:from>
    <xdr:to>
      <xdr:col>8</xdr:col>
      <xdr:colOff>133350</xdr:colOff>
      <xdr:row>15</xdr:row>
      <xdr:rowOff>95250</xdr:rowOff>
    </xdr:to>
    <xdr:sp>
      <xdr:nvSpPr>
        <xdr:cNvPr id="55" name="Straight Connector 62"/>
        <xdr:cNvSpPr>
          <a:spLocks/>
        </xdr:cNvSpPr>
      </xdr:nvSpPr>
      <xdr:spPr>
        <a:xfrm flipH="1">
          <a:off x="5895975" y="17716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48</xdr:row>
      <xdr:rowOff>152400</xdr:rowOff>
    </xdr:from>
    <xdr:ext cx="1438275" cy="647700"/>
    <xdr:sp>
      <xdr:nvSpPr>
        <xdr:cNvPr id="1" name="Text 5"/>
        <xdr:cNvSpPr txBox="1">
          <a:spLocks noChangeArrowheads="1"/>
        </xdr:cNvSpPr>
      </xdr:nvSpPr>
      <xdr:spPr>
        <a:xfrm>
          <a:off x="238125" y="8686800"/>
          <a:ext cx="1438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Perimeter of  Grate Inlets (reduced by 50% for plugging)</a:t>
          </a:r>
        </a:p>
      </xdr:txBody>
    </xdr:sp>
    <xdr:clientData/>
  </xdr:oneCellAnchor>
  <xdr:twoCellAnchor>
    <xdr:from>
      <xdr:col>1</xdr:col>
      <xdr:colOff>1504950</xdr:colOff>
      <xdr:row>49</xdr:row>
      <xdr:rowOff>47625</xdr:rowOff>
    </xdr:from>
    <xdr:to>
      <xdr:col>1</xdr:col>
      <xdr:colOff>1504950</xdr:colOff>
      <xdr:row>51</xdr:row>
      <xdr:rowOff>190500</xdr:rowOff>
    </xdr:to>
    <xdr:sp>
      <xdr:nvSpPr>
        <xdr:cNvPr id="2" name="Line 7"/>
        <xdr:cNvSpPr>
          <a:spLocks/>
        </xdr:cNvSpPr>
      </xdr:nvSpPr>
      <xdr:spPr>
        <a:xfrm flipH="1">
          <a:off x="1905000" y="87439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49</xdr:row>
      <xdr:rowOff>47625</xdr:rowOff>
    </xdr:from>
    <xdr:to>
      <xdr:col>1</xdr:col>
      <xdr:colOff>1600200</xdr:colOff>
      <xdr:row>49</xdr:row>
      <xdr:rowOff>47625</xdr:rowOff>
    </xdr:to>
    <xdr:sp>
      <xdr:nvSpPr>
        <xdr:cNvPr id="3" name="Line 8"/>
        <xdr:cNvSpPr>
          <a:spLocks/>
        </xdr:cNvSpPr>
      </xdr:nvSpPr>
      <xdr:spPr>
        <a:xfrm flipH="1">
          <a:off x="1905000" y="87439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51</xdr:row>
      <xdr:rowOff>190500</xdr:rowOff>
    </xdr:from>
    <xdr:to>
      <xdr:col>1</xdr:col>
      <xdr:colOff>1600200</xdr:colOff>
      <xdr:row>51</xdr:row>
      <xdr:rowOff>190500</xdr:rowOff>
    </xdr:to>
    <xdr:sp>
      <xdr:nvSpPr>
        <xdr:cNvPr id="4" name="Line 9"/>
        <xdr:cNvSpPr>
          <a:spLocks/>
        </xdr:cNvSpPr>
      </xdr:nvSpPr>
      <xdr:spPr>
        <a:xfrm>
          <a:off x="1905000" y="928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428625</xdr:colOff>
      <xdr:row>28</xdr:row>
      <xdr:rowOff>66675</xdr:rowOff>
    </xdr:from>
    <xdr:to>
      <xdr:col>6</xdr:col>
      <xdr:colOff>266700</xdr:colOff>
      <xdr:row>29</xdr:row>
      <xdr:rowOff>95250</xdr:rowOff>
    </xdr:to>
    <xdr:sp>
      <xdr:nvSpPr>
        <xdr:cNvPr id="5" name="Text 26"/>
        <xdr:cNvSpPr txBox="1">
          <a:spLocks noChangeArrowheads="1"/>
        </xdr:cNvSpPr>
      </xdr:nvSpPr>
      <xdr:spPr>
        <a:xfrm>
          <a:off x="2505075" y="4791075"/>
          <a:ext cx="23336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values in the yellow colored cells</a:t>
          </a:r>
        </a:p>
      </xdr:txBody>
    </xdr:sp>
    <xdr:clientData fPrintsWithSheet="0"/>
  </xdr:twoCellAnchor>
  <xdr:oneCellAnchor>
    <xdr:from>
      <xdr:col>1</xdr:col>
      <xdr:colOff>28575</xdr:colOff>
      <xdr:row>34</xdr:row>
      <xdr:rowOff>38100</xdr:rowOff>
    </xdr:from>
    <xdr:ext cx="1076325" cy="361950"/>
    <xdr:sp>
      <xdr:nvSpPr>
        <xdr:cNvPr id="6" name="Text 5"/>
        <xdr:cNvSpPr txBox="1">
          <a:spLocks noChangeArrowheads="1"/>
        </xdr:cNvSpPr>
      </xdr:nvSpPr>
      <xdr:spPr>
        <a:xfrm>
          <a:off x="428625" y="5886450"/>
          <a:ext cx="107632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yr. rainfall coefficients</a:t>
          </a:r>
        </a:p>
      </xdr:txBody>
    </xdr:sp>
    <xdr:clientData/>
  </xdr:oneCellAnchor>
  <xdr:twoCellAnchor>
    <xdr:from>
      <xdr:col>1</xdr:col>
      <xdr:colOff>1514475</xdr:colOff>
      <xdr:row>34</xdr:row>
      <xdr:rowOff>66675</xdr:rowOff>
    </xdr:from>
    <xdr:to>
      <xdr:col>1</xdr:col>
      <xdr:colOff>1514475</xdr:colOff>
      <xdr:row>35</xdr:row>
      <xdr:rowOff>161925</xdr:rowOff>
    </xdr:to>
    <xdr:sp>
      <xdr:nvSpPr>
        <xdr:cNvPr id="7" name="Line 34"/>
        <xdr:cNvSpPr>
          <a:spLocks/>
        </xdr:cNvSpPr>
      </xdr:nvSpPr>
      <xdr:spPr>
        <a:xfrm>
          <a:off x="1914525" y="5915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34</xdr:row>
      <xdr:rowOff>66675</xdr:rowOff>
    </xdr:from>
    <xdr:to>
      <xdr:col>1</xdr:col>
      <xdr:colOff>1590675</xdr:colOff>
      <xdr:row>34</xdr:row>
      <xdr:rowOff>66675</xdr:rowOff>
    </xdr:to>
    <xdr:sp>
      <xdr:nvSpPr>
        <xdr:cNvPr id="8" name="Line 35"/>
        <xdr:cNvSpPr>
          <a:spLocks/>
        </xdr:cNvSpPr>
      </xdr:nvSpPr>
      <xdr:spPr>
        <a:xfrm>
          <a:off x="1914525" y="5915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35</xdr:row>
      <xdr:rowOff>161925</xdr:rowOff>
    </xdr:from>
    <xdr:to>
      <xdr:col>1</xdr:col>
      <xdr:colOff>1590675</xdr:colOff>
      <xdr:row>35</xdr:row>
      <xdr:rowOff>161925</xdr:rowOff>
    </xdr:to>
    <xdr:sp>
      <xdr:nvSpPr>
        <xdr:cNvPr id="9" name="Line 36"/>
        <xdr:cNvSpPr>
          <a:spLocks/>
        </xdr:cNvSpPr>
      </xdr:nvSpPr>
      <xdr:spPr>
        <a:xfrm>
          <a:off x="1914525" y="6210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</xdr:row>
      <xdr:rowOff>85725</xdr:rowOff>
    </xdr:from>
    <xdr:ext cx="1619250" cy="323850"/>
    <xdr:sp>
      <xdr:nvSpPr>
        <xdr:cNvPr id="10" name="Text 5"/>
        <xdr:cNvSpPr txBox="1">
          <a:spLocks noChangeArrowheads="1"/>
        </xdr:cNvSpPr>
      </xdr:nvSpPr>
      <xdr:spPr>
        <a:xfrm>
          <a:off x="400050" y="6534150"/>
          <a:ext cx="16192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between last inlet and low point</a:t>
          </a:r>
        </a:p>
      </xdr:txBody>
    </xdr:sp>
    <xdr:clientData/>
  </xdr:oneCellAnchor>
  <xdr:twoCellAnchor>
    <xdr:from>
      <xdr:col>2</xdr:col>
      <xdr:colOff>0</xdr:colOff>
      <xdr:row>16</xdr:row>
      <xdr:rowOff>152400</xdr:rowOff>
    </xdr:from>
    <xdr:to>
      <xdr:col>2</xdr:col>
      <xdr:colOff>209550</xdr:colOff>
      <xdr:row>20</xdr:row>
      <xdr:rowOff>66675</xdr:rowOff>
    </xdr:to>
    <xdr:sp fLocksText="0">
      <xdr:nvSpPr>
        <xdr:cNvPr id="11" name="Text Box 73"/>
        <xdr:cNvSpPr txBox="1">
          <a:spLocks noChangeArrowheads="1"/>
        </xdr:cNvSpPr>
      </xdr:nvSpPr>
      <xdr:spPr>
        <a:xfrm>
          <a:off x="2076450" y="29337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23+50</a:t>
          </a:r>
        </a:p>
      </xdr:txBody>
    </xdr:sp>
    <xdr:clientData/>
  </xdr:twoCellAnchor>
  <xdr:twoCellAnchor>
    <xdr:from>
      <xdr:col>4</xdr:col>
      <xdr:colOff>314325</xdr:colOff>
      <xdr:row>16</xdr:row>
      <xdr:rowOff>142875</xdr:rowOff>
    </xdr:from>
    <xdr:to>
      <xdr:col>4</xdr:col>
      <xdr:colOff>514350</xdr:colOff>
      <xdr:row>20</xdr:row>
      <xdr:rowOff>76200</xdr:rowOff>
    </xdr:to>
    <xdr:sp fLocksText="0">
      <xdr:nvSpPr>
        <xdr:cNvPr id="12" name="Text Box 75"/>
        <xdr:cNvSpPr txBox="1">
          <a:spLocks noChangeArrowheads="1"/>
        </xdr:cNvSpPr>
      </xdr:nvSpPr>
      <xdr:spPr>
        <a:xfrm>
          <a:off x="3667125" y="2924175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133350</xdr:rowOff>
    </xdr:from>
    <xdr:to>
      <xdr:col>6</xdr:col>
      <xdr:colOff>581025</xdr:colOff>
      <xdr:row>20</xdr:row>
      <xdr:rowOff>57150</xdr:rowOff>
    </xdr:to>
    <xdr:sp fLocksText="0">
      <xdr:nvSpPr>
        <xdr:cNvPr id="13" name="Text Box 76"/>
        <xdr:cNvSpPr txBox="1">
          <a:spLocks noChangeArrowheads="1"/>
        </xdr:cNvSpPr>
      </xdr:nvSpPr>
      <xdr:spPr>
        <a:xfrm>
          <a:off x="4953000" y="2914650"/>
          <a:ext cx="200025" cy="5715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133350</xdr:rowOff>
    </xdr:from>
    <xdr:to>
      <xdr:col>8</xdr:col>
      <xdr:colOff>295275</xdr:colOff>
      <xdr:row>20</xdr:row>
      <xdr:rowOff>57150</xdr:rowOff>
    </xdr:to>
    <xdr:sp fLocksText="0">
      <xdr:nvSpPr>
        <xdr:cNvPr id="14" name="Text Box 77"/>
        <xdr:cNvSpPr txBox="1">
          <a:spLocks noChangeArrowheads="1"/>
        </xdr:cNvSpPr>
      </xdr:nvSpPr>
      <xdr:spPr>
        <a:xfrm>
          <a:off x="5886450" y="2914650"/>
          <a:ext cx="190500" cy="5715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28+00</a:t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1</xdr:col>
      <xdr:colOff>638175</xdr:colOff>
      <xdr:row>20</xdr:row>
      <xdr:rowOff>57150</xdr:rowOff>
    </xdr:to>
    <xdr:sp fLocksText="0">
      <xdr:nvSpPr>
        <xdr:cNvPr id="15" name="Text Box 79"/>
        <xdr:cNvSpPr txBox="1">
          <a:spLocks noChangeArrowheads="1"/>
        </xdr:cNvSpPr>
      </xdr:nvSpPr>
      <xdr:spPr>
        <a:xfrm>
          <a:off x="828675" y="2895600"/>
          <a:ext cx="209550" cy="5905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22+00</a:t>
          </a:r>
        </a:p>
      </xdr:txBody>
    </xdr:sp>
    <xdr:clientData/>
  </xdr:twoCellAnchor>
  <xdr:twoCellAnchor editAs="absolute">
    <xdr:from>
      <xdr:col>9</xdr:col>
      <xdr:colOff>76200</xdr:colOff>
      <xdr:row>45</xdr:row>
      <xdr:rowOff>114300</xdr:rowOff>
    </xdr:from>
    <xdr:to>
      <xdr:col>10</xdr:col>
      <xdr:colOff>695325</xdr:colOff>
      <xdr:row>49</xdr:row>
      <xdr:rowOff>190500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6457950" y="8086725"/>
          <a:ext cx="1228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Figure 5-11 in Hydraulics Manual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grate dimensions.</a:t>
          </a:r>
        </a:p>
      </xdr:txBody>
    </xdr:sp>
    <xdr:clientData/>
  </xdr:twoCellAnchor>
  <xdr:twoCellAnchor>
    <xdr:from>
      <xdr:col>1</xdr:col>
      <xdr:colOff>581025</xdr:colOff>
      <xdr:row>58</xdr:row>
      <xdr:rowOff>19050</xdr:rowOff>
    </xdr:from>
    <xdr:to>
      <xdr:col>5</xdr:col>
      <xdr:colOff>133350</xdr:colOff>
      <xdr:row>59</xdr:row>
      <xdr:rowOff>76200</xdr:rowOff>
    </xdr:to>
    <xdr:sp>
      <xdr:nvSpPr>
        <xdr:cNvPr id="17" name="Text Box 113"/>
        <xdr:cNvSpPr txBox="1">
          <a:spLocks noChangeArrowheads="1"/>
        </xdr:cNvSpPr>
      </xdr:nvSpPr>
      <xdr:spPr>
        <a:xfrm>
          <a:off x="981075" y="10439400"/>
          <a:ext cx="3114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 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</a:t>
          </a:r>
        </a:p>
      </xdr:txBody>
    </xdr:sp>
    <xdr:clientData/>
  </xdr:twoCellAnchor>
  <xdr:twoCellAnchor>
    <xdr:from>
      <xdr:col>0</xdr:col>
      <xdr:colOff>400050</xdr:colOff>
      <xdr:row>57</xdr:row>
      <xdr:rowOff>28575</xdr:rowOff>
    </xdr:from>
    <xdr:to>
      <xdr:col>0</xdr:col>
      <xdr:colOff>400050</xdr:colOff>
      <xdr:row>58</xdr:row>
      <xdr:rowOff>9525</xdr:rowOff>
    </xdr:to>
    <xdr:sp>
      <xdr:nvSpPr>
        <xdr:cNvPr id="18" name="Text Box 114"/>
        <xdr:cNvSpPr txBox="1">
          <a:spLocks noChangeArrowheads="1"/>
        </xdr:cNvSpPr>
      </xdr:nvSpPr>
      <xdr:spPr>
        <a:xfrm>
          <a:off x="400050" y="10248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371475</xdr:colOff>
      <xdr:row>58</xdr:row>
      <xdr:rowOff>38100</xdr:rowOff>
    </xdr:from>
    <xdr:to>
      <xdr:col>4</xdr:col>
      <xdr:colOff>504825</xdr:colOff>
      <xdr:row>58</xdr:row>
      <xdr:rowOff>38100</xdr:rowOff>
    </xdr:to>
    <xdr:sp>
      <xdr:nvSpPr>
        <xdr:cNvPr id="19" name="Line 115"/>
        <xdr:cNvSpPr>
          <a:spLocks/>
        </xdr:cNvSpPr>
      </xdr:nvSpPr>
      <xdr:spPr>
        <a:xfrm>
          <a:off x="771525" y="104584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57</xdr:row>
      <xdr:rowOff>28575</xdr:rowOff>
    </xdr:from>
    <xdr:to>
      <xdr:col>4</xdr:col>
      <xdr:colOff>514350</xdr:colOff>
      <xdr:row>59</xdr:row>
      <xdr:rowOff>114300</xdr:rowOff>
    </xdr:to>
    <xdr:sp>
      <xdr:nvSpPr>
        <xdr:cNvPr id="20" name="AutoShape 116"/>
        <xdr:cNvSpPr>
          <a:spLocks/>
        </xdr:cNvSpPr>
      </xdr:nvSpPr>
      <xdr:spPr>
        <a:xfrm>
          <a:off x="733425" y="10248900"/>
          <a:ext cx="31337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56</xdr:row>
      <xdr:rowOff>76200</xdr:rowOff>
    </xdr:from>
    <xdr:to>
      <xdr:col>5</xdr:col>
      <xdr:colOff>333375</xdr:colOff>
      <xdr:row>58</xdr:row>
      <xdr:rowOff>133350</xdr:rowOff>
    </xdr:to>
    <xdr:sp>
      <xdr:nvSpPr>
        <xdr:cNvPr id="21" name="Text Box 117"/>
        <xdr:cNvSpPr txBox="1">
          <a:spLocks noChangeArrowheads="1"/>
        </xdr:cNvSpPr>
      </xdr:nvSpPr>
      <xdr:spPr>
        <a:xfrm>
          <a:off x="3867150" y="10134600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1</xdr:col>
      <xdr:colOff>371475</xdr:colOff>
      <xdr:row>58</xdr:row>
      <xdr:rowOff>200025</xdr:rowOff>
    </xdr:to>
    <xdr:sp>
      <xdr:nvSpPr>
        <xdr:cNvPr id="22" name="Text Box 118"/>
        <xdr:cNvSpPr txBox="1">
          <a:spLocks noChangeArrowheads="1"/>
        </xdr:cNvSpPr>
      </xdr:nvSpPr>
      <xdr:spPr>
        <a:xfrm>
          <a:off x="371475" y="10296525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142875</xdr:colOff>
      <xdr:row>56</xdr:row>
      <xdr:rowOff>152400</xdr:rowOff>
    </xdr:from>
    <xdr:to>
      <xdr:col>2</xdr:col>
      <xdr:colOff>438150</xdr:colOff>
      <xdr:row>58</xdr:row>
      <xdr:rowOff>47625</xdr:rowOff>
    </xdr:to>
    <xdr:sp>
      <xdr:nvSpPr>
        <xdr:cNvPr id="23" name="Text Box 119"/>
        <xdr:cNvSpPr txBox="1">
          <a:spLocks noChangeArrowheads="1"/>
        </xdr:cNvSpPr>
      </xdr:nvSpPr>
      <xdr:spPr>
        <a:xfrm>
          <a:off x="2219325" y="1021080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1238250</xdr:colOff>
      <xdr:row>52</xdr:row>
      <xdr:rowOff>47625</xdr:rowOff>
    </xdr:from>
    <xdr:to>
      <xdr:col>1</xdr:col>
      <xdr:colOff>1409700</xdr:colOff>
      <xdr:row>52</xdr:row>
      <xdr:rowOff>123825</xdr:rowOff>
    </xdr:to>
    <xdr:sp>
      <xdr:nvSpPr>
        <xdr:cNvPr id="24" name="AutoShape 136"/>
        <xdr:cNvSpPr>
          <a:spLocks/>
        </xdr:cNvSpPr>
      </xdr:nvSpPr>
      <xdr:spPr>
        <a:xfrm>
          <a:off x="1638300" y="9344025"/>
          <a:ext cx="1714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104775</xdr:rowOff>
    </xdr:from>
    <xdr:to>
      <xdr:col>2</xdr:col>
      <xdr:colOff>638175</xdr:colOff>
      <xdr:row>48</xdr:row>
      <xdr:rowOff>104775</xdr:rowOff>
    </xdr:to>
    <xdr:sp>
      <xdr:nvSpPr>
        <xdr:cNvPr id="25" name="Line 137"/>
        <xdr:cNvSpPr>
          <a:spLocks/>
        </xdr:cNvSpPr>
      </xdr:nvSpPr>
      <xdr:spPr>
        <a:xfrm flipV="1">
          <a:off x="2514600" y="863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295275</xdr:colOff>
      <xdr:row>35</xdr:row>
      <xdr:rowOff>85725</xdr:rowOff>
    </xdr:from>
    <xdr:to>
      <xdr:col>10</xdr:col>
      <xdr:colOff>933450</xdr:colOff>
      <xdr:row>45</xdr:row>
      <xdr:rowOff>76200</xdr:rowOff>
    </xdr:to>
    <xdr:pic>
      <xdr:nvPicPr>
        <xdr:cNvPr id="2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34100"/>
          <a:ext cx="1857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24</xdr:row>
      <xdr:rowOff>38100</xdr:rowOff>
    </xdr:from>
    <xdr:to>
      <xdr:col>1</xdr:col>
      <xdr:colOff>657225</xdr:colOff>
      <xdr:row>27</xdr:row>
      <xdr:rowOff>123825</xdr:rowOff>
    </xdr:to>
    <xdr:sp fLocksText="0">
      <xdr:nvSpPr>
        <xdr:cNvPr id="27" name="Text Box 143"/>
        <xdr:cNvSpPr txBox="1">
          <a:spLocks noChangeArrowheads="1"/>
        </xdr:cNvSpPr>
      </xdr:nvSpPr>
      <xdr:spPr>
        <a:xfrm>
          <a:off x="847725" y="4114800"/>
          <a:ext cx="2190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723900</xdr:colOff>
      <xdr:row>20</xdr:row>
      <xdr:rowOff>142875</xdr:rowOff>
    </xdr:from>
    <xdr:to>
      <xdr:col>1</xdr:col>
      <xdr:colOff>942975</xdr:colOff>
      <xdr:row>27</xdr:row>
      <xdr:rowOff>152400</xdr:rowOff>
    </xdr:to>
    <xdr:sp fLocksText="0">
      <xdr:nvSpPr>
        <xdr:cNvPr id="28" name="Text Box 144"/>
        <xdr:cNvSpPr txBox="1">
          <a:spLocks noChangeArrowheads="1"/>
        </xdr:cNvSpPr>
      </xdr:nvSpPr>
      <xdr:spPr>
        <a:xfrm>
          <a:off x="1123950" y="3571875"/>
          <a:ext cx="2190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1</xdr:col>
      <xdr:colOff>762000</xdr:colOff>
      <xdr:row>16</xdr:row>
      <xdr:rowOff>152400</xdr:rowOff>
    </xdr:from>
    <xdr:to>
      <xdr:col>1</xdr:col>
      <xdr:colOff>971550</xdr:colOff>
      <xdr:row>20</xdr:row>
      <xdr:rowOff>66675</xdr:rowOff>
    </xdr:to>
    <xdr:sp fLocksText="0">
      <xdr:nvSpPr>
        <xdr:cNvPr id="29" name="Text Box 145"/>
        <xdr:cNvSpPr txBox="1">
          <a:spLocks noChangeArrowheads="1"/>
        </xdr:cNvSpPr>
      </xdr:nvSpPr>
      <xdr:spPr>
        <a:xfrm>
          <a:off x="1162050" y="29337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57150</xdr:rowOff>
    </xdr:from>
    <xdr:to>
      <xdr:col>2</xdr:col>
      <xdr:colOff>228600</xdr:colOff>
      <xdr:row>27</xdr:row>
      <xdr:rowOff>152400</xdr:rowOff>
    </xdr:to>
    <xdr:sp fLocksText="0">
      <xdr:nvSpPr>
        <xdr:cNvPr id="30" name="Text Box 146"/>
        <xdr:cNvSpPr txBox="1">
          <a:spLocks noChangeArrowheads="1"/>
        </xdr:cNvSpPr>
      </xdr:nvSpPr>
      <xdr:spPr>
        <a:xfrm>
          <a:off x="2105025" y="4133850"/>
          <a:ext cx="200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2</xdr:col>
      <xdr:colOff>323850</xdr:colOff>
      <xdr:row>20</xdr:row>
      <xdr:rowOff>142875</xdr:rowOff>
    </xdr:from>
    <xdr:to>
      <xdr:col>2</xdr:col>
      <xdr:colOff>542925</xdr:colOff>
      <xdr:row>27</xdr:row>
      <xdr:rowOff>152400</xdr:rowOff>
    </xdr:to>
    <xdr:sp fLocksText="0">
      <xdr:nvSpPr>
        <xdr:cNvPr id="31" name="Text Box 147"/>
        <xdr:cNvSpPr txBox="1">
          <a:spLocks noChangeArrowheads="1"/>
        </xdr:cNvSpPr>
      </xdr:nvSpPr>
      <xdr:spPr>
        <a:xfrm>
          <a:off x="2400300" y="3571875"/>
          <a:ext cx="2095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2</xdr:col>
      <xdr:colOff>323850</xdr:colOff>
      <xdr:row>16</xdr:row>
      <xdr:rowOff>152400</xdr:rowOff>
    </xdr:from>
    <xdr:to>
      <xdr:col>2</xdr:col>
      <xdr:colOff>542925</xdr:colOff>
      <xdr:row>20</xdr:row>
      <xdr:rowOff>66675</xdr:rowOff>
    </xdr:to>
    <xdr:sp fLocksText="0">
      <xdr:nvSpPr>
        <xdr:cNvPr id="32" name="Text Box 148"/>
        <xdr:cNvSpPr txBox="1">
          <a:spLocks noChangeArrowheads="1"/>
        </xdr:cNvSpPr>
      </xdr:nvSpPr>
      <xdr:spPr>
        <a:xfrm>
          <a:off x="2400300" y="29337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142875</xdr:rowOff>
    </xdr:from>
    <xdr:to>
      <xdr:col>4</xdr:col>
      <xdr:colOff>200025</xdr:colOff>
      <xdr:row>20</xdr:row>
      <xdr:rowOff>76200</xdr:rowOff>
    </xdr:to>
    <xdr:sp fLocksText="0">
      <xdr:nvSpPr>
        <xdr:cNvPr id="33" name="Text Box 149"/>
        <xdr:cNvSpPr txBox="1">
          <a:spLocks noChangeArrowheads="1"/>
        </xdr:cNvSpPr>
      </xdr:nvSpPr>
      <xdr:spPr>
        <a:xfrm>
          <a:off x="3352800" y="2924175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25+00</a:t>
          </a:r>
        </a:p>
      </xdr:txBody>
    </xdr:sp>
    <xdr:clientData/>
  </xdr:twoCellAnchor>
  <xdr:twoCellAnchor>
    <xdr:from>
      <xdr:col>4</xdr:col>
      <xdr:colOff>38100</xdr:colOff>
      <xdr:row>24</xdr:row>
      <xdr:rowOff>57150</xdr:rowOff>
    </xdr:from>
    <xdr:to>
      <xdr:col>4</xdr:col>
      <xdr:colOff>228600</xdr:colOff>
      <xdr:row>27</xdr:row>
      <xdr:rowOff>152400</xdr:rowOff>
    </xdr:to>
    <xdr:sp fLocksText="0">
      <xdr:nvSpPr>
        <xdr:cNvPr id="34" name="Text Box 150"/>
        <xdr:cNvSpPr txBox="1">
          <a:spLocks noChangeArrowheads="1"/>
        </xdr:cNvSpPr>
      </xdr:nvSpPr>
      <xdr:spPr>
        <a:xfrm>
          <a:off x="3390900" y="4133850"/>
          <a:ext cx="200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4</xdr:col>
      <xdr:colOff>314325</xdr:colOff>
      <xdr:row>20</xdr:row>
      <xdr:rowOff>76200</xdr:rowOff>
    </xdr:from>
    <xdr:to>
      <xdr:col>4</xdr:col>
      <xdr:colOff>533400</xdr:colOff>
      <xdr:row>28</xdr:row>
      <xdr:rowOff>104775</xdr:rowOff>
    </xdr:to>
    <xdr:sp fLocksText="0">
      <xdr:nvSpPr>
        <xdr:cNvPr id="35" name="Text Box 151"/>
        <xdr:cNvSpPr txBox="1">
          <a:spLocks noChangeArrowheads="1"/>
        </xdr:cNvSpPr>
      </xdr:nvSpPr>
      <xdr:spPr>
        <a:xfrm>
          <a:off x="3667125" y="3505200"/>
          <a:ext cx="20955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57150</xdr:colOff>
      <xdr:row>16</xdr:row>
      <xdr:rowOff>133350</xdr:rowOff>
    </xdr:from>
    <xdr:to>
      <xdr:col>6</xdr:col>
      <xdr:colOff>266700</xdr:colOff>
      <xdr:row>20</xdr:row>
      <xdr:rowOff>57150</xdr:rowOff>
    </xdr:to>
    <xdr:sp fLocksText="0">
      <xdr:nvSpPr>
        <xdr:cNvPr id="36" name="Text Box 152"/>
        <xdr:cNvSpPr txBox="1">
          <a:spLocks noChangeArrowheads="1"/>
        </xdr:cNvSpPr>
      </xdr:nvSpPr>
      <xdr:spPr>
        <a:xfrm>
          <a:off x="4629150" y="2914650"/>
          <a:ext cx="209550" cy="5715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26+50</a:t>
          </a:r>
        </a:p>
      </xdr:txBody>
    </xdr:sp>
    <xdr:clientData/>
  </xdr:twoCellAnchor>
  <xdr:twoCellAnchor>
    <xdr:from>
      <xdr:col>6</xdr:col>
      <xdr:colOff>381000</xdr:colOff>
      <xdr:row>20</xdr:row>
      <xdr:rowOff>47625</xdr:rowOff>
    </xdr:from>
    <xdr:to>
      <xdr:col>6</xdr:col>
      <xdr:colOff>600075</xdr:colOff>
      <xdr:row>28</xdr:row>
      <xdr:rowOff>76200</xdr:rowOff>
    </xdr:to>
    <xdr:sp fLocksText="0">
      <xdr:nvSpPr>
        <xdr:cNvPr id="37" name="Text Box 153"/>
        <xdr:cNvSpPr txBox="1">
          <a:spLocks noChangeArrowheads="1"/>
        </xdr:cNvSpPr>
      </xdr:nvSpPr>
      <xdr:spPr>
        <a:xfrm>
          <a:off x="4953000" y="3476625"/>
          <a:ext cx="2286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114300</xdr:colOff>
      <xdr:row>24</xdr:row>
      <xdr:rowOff>0</xdr:rowOff>
    </xdr:from>
    <xdr:to>
      <xdr:col>6</xdr:col>
      <xdr:colOff>314325</xdr:colOff>
      <xdr:row>27</xdr:row>
      <xdr:rowOff>85725</xdr:rowOff>
    </xdr:to>
    <xdr:sp fLocksText="0">
      <xdr:nvSpPr>
        <xdr:cNvPr id="38" name="Text Box 154"/>
        <xdr:cNvSpPr txBox="1">
          <a:spLocks noChangeArrowheads="1"/>
        </xdr:cNvSpPr>
      </xdr:nvSpPr>
      <xdr:spPr>
        <a:xfrm>
          <a:off x="4686300" y="4076700"/>
          <a:ext cx="200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8</xdr:col>
      <xdr:colOff>409575</xdr:colOff>
      <xdr:row>16</xdr:row>
      <xdr:rowOff>133350</xdr:rowOff>
    </xdr:from>
    <xdr:to>
      <xdr:col>9</xdr:col>
      <xdr:colOff>9525</xdr:colOff>
      <xdr:row>20</xdr:row>
      <xdr:rowOff>57150</xdr:rowOff>
    </xdr:to>
    <xdr:sp fLocksText="0">
      <xdr:nvSpPr>
        <xdr:cNvPr id="39" name="Text Box 155"/>
        <xdr:cNvSpPr txBox="1">
          <a:spLocks noChangeArrowheads="1"/>
        </xdr:cNvSpPr>
      </xdr:nvSpPr>
      <xdr:spPr>
        <a:xfrm>
          <a:off x="6181725" y="2914650"/>
          <a:ext cx="209550" cy="5715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20</xdr:row>
      <xdr:rowOff>133350</xdr:rowOff>
    </xdr:from>
    <xdr:to>
      <xdr:col>9</xdr:col>
      <xdr:colOff>9525</xdr:colOff>
      <xdr:row>27</xdr:row>
      <xdr:rowOff>152400</xdr:rowOff>
    </xdr:to>
    <xdr:sp fLocksText="0">
      <xdr:nvSpPr>
        <xdr:cNvPr id="40" name="Text Box 156"/>
        <xdr:cNvSpPr txBox="1">
          <a:spLocks noChangeArrowheads="1"/>
        </xdr:cNvSpPr>
      </xdr:nvSpPr>
      <xdr:spPr>
        <a:xfrm>
          <a:off x="6181725" y="3562350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8</xdr:col>
      <xdr:colOff>152400</xdr:colOff>
      <xdr:row>24</xdr:row>
      <xdr:rowOff>19050</xdr:rowOff>
    </xdr:from>
    <xdr:to>
      <xdr:col>8</xdr:col>
      <xdr:colOff>352425</xdr:colOff>
      <xdr:row>27</xdr:row>
      <xdr:rowOff>114300</xdr:rowOff>
    </xdr:to>
    <xdr:sp fLocksText="0">
      <xdr:nvSpPr>
        <xdr:cNvPr id="41" name="Text Box 157"/>
        <xdr:cNvSpPr txBox="1">
          <a:spLocks noChangeArrowheads="1"/>
        </xdr:cNvSpPr>
      </xdr:nvSpPr>
      <xdr:spPr>
        <a:xfrm>
          <a:off x="5924550" y="4095750"/>
          <a:ext cx="200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12</xdr:col>
      <xdr:colOff>485775</xdr:colOff>
      <xdr:row>20</xdr:row>
      <xdr:rowOff>66675</xdr:rowOff>
    </xdr:to>
    <xdr:sp>
      <xdr:nvSpPr>
        <xdr:cNvPr id="42" name="Straight Connector 2"/>
        <xdr:cNvSpPr>
          <a:spLocks/>
        </xdr:cNvSpPr>
      </xdr:nvSpPr>
      <xdr:spPr>
        <a:xfrm>
          <a:off x="476250" y="3495675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228600</xdr:rowOff>
    </xdr:from>
    <xdr:to>
      <xdr:col>9</xdr:col>
      <xdr:colOff>209550</xdr:colOff>
      <xdr:row>17</xdr:row>
      <xdr:rowOff>9525</xdr:rowOff>
    </xdr:to>
    <xdr:grpSp>
      <xdr:nvGrpSpPr>
        <xdr:cNvPr id="43" name="Group 57"/>
        <xdr:cNvGrpSpPr>
          <a:grpSpLocks/>
        </xdr:cNvGrpSpPr>
      </xdr:nvGrpSpPr>
      <xdr:grpSpPr>
        <a:xfrm>
          <a:off x="476250" y="485775"/>
          <a:ext cx="6115050" cy="2466975"/>
          <a:chOff x="465647" y="477867"/>
          <a:chExt cx="6121520" cy="2467436"/>
        </a:xfrm>
        <a:solidFill>
          <a:srgbClr val="FFFFFF"/>
        </a:solidFill>
      </xdr:grpSpPr>
      <xdr:grpSp>
        <xdr:nvGrpSpPr>
          <xdr:cNvPr id="44" name="Group 48"/>
          <xdr:cNvGrpSpPr>
            <a:grpSpLocks/>
          </xdr:cNvGrpSpPr>
        </xdr:nvGrpSpPr>
        <xdr:grpSpPr>
          <a:xfrm>
            <a:off x="465647" y="477867"/>
            <a:ext cx="6121520" cy="2467436"/>
            <a:chOff x="469446" y="474889"/>
            <a:chExt cx="6120493" cy="2486024"/>
          </a:xfrm>
          <a:solidFill>
            <a:srgbClr val="FFFFFF"/>
          </a:solidFill>
        </xdr:grpSpPr>
        <xdr:pic>
          <xdr:nvPicPr>
            <xdr:cNvPr id="45" name="Picture 142" descr="Sag Analysis"/>
            <xdr:cNvPicPr preferRelativeResize="1">
              <a:picLocks noChangeAspect="1"/>
            </xdr:cNvPicPr>
          </xdr:nvPicPr>
          <xdr:blipFill>
            <a:blip r:embed="rId2"/>
            <a:srcRect b="19874"/>
            <a:stretch>
              <a:fillRect/>
            </a:stretch>
          </xdr:blipFill>
          <xdr:spPr>
            <a:xfrm>
              <a:off x="469446" y="474889"/>
              <a:ext cx="6120493" cy="24561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6" name="Rectangle 44"/>
            <xdr:cNvSpPr>
              <a:spLocks/>
            </xdr:cNvSpPr>
          </xdr:nvSpPr>
          <xdr:spPr>
            <a:xfrm>
              <a:off x="1104447" y="1883222"/>
              <a:ext cx="45904" cy="105593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45"/>
            <xdr:cNvSpPr>
              <a:spLocks/>
            </xdr:cNvSpPr>
          </xdr:nvSpPr>
          <xdr:spPr>
            <a:xfrm>
              <a:off x="2340787" y="2356809"/>
              <a:ext cx="45904" cy="60410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Rectangle 46"/>
            <xdr:cNvSpPr>
              <a:spLocks/>
            </xdr:cNvSpPr>
          </xdr:nvSpPr>
          <xdr:spPr>
            <a:xfrm>
              <a:off x="4871611" y="2329463"/>
              <a:ext cx="45904" cy="60410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Rectangle 47"/>
            <xdr:cNvSpPr>
              <a:spLocks/>
            </xdr:cNvSpPr>
          </xdr:nvSpPr>
          <xdr:spPr>
            <a:xfrm>
              <a:off x="6144673" y="1899381"/>
              <a:ext cx="45904" cy="10397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Rectangle 56"/>
          <xdr:cNvSpPr>
            <a:spLocks/>
          </xdr:cNvSpPr>
        </xdr:nvSpPr>
        <xdr:spPr>
          <a:xfrm>
            <a:off x="3601396" y="2623919"/>
            <a:ext cx="61215" cy="3053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723900</xdr:colOff>
      <xdr:row>9</xdr:row>
      <xdr:rowOff>123825</xdr:rowOff>
    </xdr:from>
    <xdr:to>
      <xdr:col>1</xdr:col>
      <xdr:colOff>733425</xdr:colOff>
      <xdr:row>15</xdr:row>
      <xdr:rowOff>95250</xdr:rowOff>
    </xdr:to>
    <xdr:sp>
      <xdr:nvSpPr>
        <xdr:cNvPr id="51" name="Straight Connector 50"/>
        <xdr:cNvSpPr>
          <a:spLocks/>
        </xdr:cNvSpPr>
      </xdr:nvSpPr>
      <xdr:spPr>
        <a:xfrm flipH="1">
          <a:off x="1123950" y="17716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19050</xdr:rowOff>
    </xdr:from>
    <xdr:to>
      <xdr:col>2</xdr:col>
      <xdr:colOff>76200</xdr:colOff>
      <xdr:row>16</xdr:row>
      <xdr:rowOff>104775</xdr:rowOff>
    </xdr:to>
    <xdr:sp>
      <xdr:nvSpPr>
        <xdr:cNvPr id="52" name="Straight Connector 53"/>
        <xdr:cNvSpPr>
          <a:spLocks/>
        </xdr:cNvSpPr>
      </xdr:nvSpPr>
      <xdr:spPr>
        <a:xfrm flipH="1">
          <a:off x="2143125" y="2314575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13</xdr:row>
      <xdr:rowOff>19050</xdr:rowOff>
    </xdr:from>
    <xdr:to>
      <xdr:col>6</xdr:col>
      <xdr:colOff>314325</xdr:colOff>
      <xdr:row>16</xdr:row>
      <xdr:rowOff>104775</xdr:rowOff>
    </xdr:to>
    <xdr:sp>
      <xdr:nvSpPr>
        <xdr:cNvPr id="53" name="Straight Connector 55"/>
        <xdr:cNvSpPr>
          <a:spLocks/>
        </xdr:cNvSpPr>
      </xdr:nvSpPr>
      <xdr:spPr>
        <a:xfrm flipH="1">
          <a:off x="4886325" y="2314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15</xdr:row>
      <xdr:rowOff>38100</xdr:rowOff>
    </xdr:from>
    <xdr:to>
      <xdr:col>4</xdr:col>
      <xdr:colOff>171450</xdr:colOff>
      <xdr:row>16</xdr:row>
      <xdr:rowOff>76200</xdr:rowOff>
    </xdr:to>
    <xdr:sp>
      <xdr:nvSpPr>
        <xdr:cNvPr id="54" name="Straight Connector 58"/>
        <xdr:cNvSpPr>
          <a:spLocks/>
        </xdr:cNvSpPr>
      </xdr:nvSpPr>
      <xdr:spPr>
        <a:xfrm>
          <a:off x="3524250" y="2657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123825</xdr:rowOff>
    </xdr:from>
    <xdr:to>
      <xdr:col>8</xdr:col>
      <xdr:colOff>133350</xdr:colOff>
      <xdr:row>15</xdr:row>
      <xdr:rowOff>95250</xdr:rowOff>
    </xdr:to>
    <xdr:sp>
      <xdr:nvSpPr>
        <xdr:cNvPr id="55" name="Straight Connector 62"/>
        <xdr:cNvSpPr>
          <a:spLocks/>
        </xdr:cNvSpPr>
      </xdr:nvSpPr>
      <xdr:spPr>
        <a:xfrm flipH="1">
          <a:off x="5895975" y="17716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48</xdr:row>
      <xdr:rowOff>152400</xdr:rowOff>
    </xdr:from>
    <xdr:ext cx="1438275" cy="647700"/>
    <xdr:sp>
      <xdr:nvSpPr>
        <xdr:cNvPr id="1" name="Text 5"/>
        <xdr:cNvSpPr txBox="1">
          <a:spLocks noChangeArrowheads="1"/>
        </xdr:cNvSpPr>
      </xdr:nvSpPr>
      <xdr:spPr>
        <a:xfrm>
          <a:off x="238125" y="8629650"/>
          <a:ext cx="1438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Perimeter of  Grate Inlets (reduced by 50% for plugging)</a:t>
          </a:r>
        </a:p>
      </xdr:txBody>
    </xdr:sp>
    <xdr:clientData/>
  </xdr:oneCellAnchor>
  <xdr:twoCellAnchor>
    <xdr:from>
      <xdr:col>1</xdr:col>
      <xdr:colOff>1504950</xdr:colOff>
      <xdr:row>49</xdr:row>
      <xdr:rowOff>47625</xdr:rowOff>
    </xdr:from>
    <xdr:to>
      <xdr:col>1</xdr:col>
      <xdr:colOff>1504950</xdr:colOff>
      <xdr:row>51</xdr:row>
      <xdr:rowOff>190500</xdr:rowOff>
    </xdr:to>
    <xdr:sp>
      <xdr:nvSpPr>
        <xdr:cNvPr id="2" name="Line 7"/>
        <xdr:cNvSpPr>
          <a:spLocks/>
        </xdr:cNvSpPr>
      </xdr:nvSpPr>
      <xdr:spPr>
        <a:xfrm flipH="1">
          <a:off x="1905000" y="8686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49</xdr:row>
      <xdr:rowOff>47625</xdr:rowOff>
    </xdr:from>
    <xdr:to>
      <xdr:col>1</xdr:col>
      <xdr:colOff>1600200</xdr:colOff>
      <xdr:row>49</xdr:row>
      <xdr:rowOff>47625</xdr:rowOff>
    </xdr:to>
    <xdr:sp>
      <xdr:nvSpPr>
        <xdr:cNvPr id="3" name="Line 8"/>
        <xdr:cNvSpPr>
          <a:spLocks/>
        </xdr:cNvSpPr>
      </xdr:nvSpPr>
      <xdr:spPr>
        <a:xfrm flipH="1">
          <a:off x="1905000" y="8686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51</xdr:row>
      <xdr:rowOff>190500</xdr:rowOff>
    </xdr:from>
    <xdr:to>
      <xdr:col>1</xdr:col>
      <xdr:colOff>1600200</xdr:colOff>
      <xdr:row>51</xdr:row>
      <xdr:rowOff>190500</xdr:rowOff>
    </xdr:to>
    <xdr:sp>
      <xdr:nvSpPr>
        <xdr:cNvPr id="4" name="Line 9"/>
        <xdr:cNvSpPr>
          <a:spLocks/>
        </xdr:cNvSpPr>
      </xdr:nvSpPr>
      <xdr:spPr>
        <a:xfrm>
          <a:off x="1905000" y="922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428625</xdr:colOff>
      <xdr:row>28</xdr:row>
      <xdr:rowOff>47625</xdr:rowOff>
    </xdr:from>
    <xdr:to>
      <xdr:col>6</xdr:col>
      <xdr:colOff>238125</xdr:colOff>
      <xdr:row>29</xdr:row>
      <xdr:rowOff>66675</xdr:rowOff>
    </xdr:to>
    <xdr:sp>
      <xdr:nvSpPr>
        <xdr:cNvPr id="5" name="Text 26"/>
        <xdr:cNvSpPr txBox="1">
          <a:spLocks noChangeArrowheads="1"/>
        </xdr:cNvSpPr>
      </xdr:nvSpPr>
      <xdr:spPr>
        <a:xfrm>
          <a:off x="2505075" y="4714875"/>
          <a:ext cx="23050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values in the yellow colored cells</a:t>
          </a:r>
        </a:p>
      </xdr:txBody>
    </xdr:sp>
    <xdr:clientData fPrintsWithSheet="0"/>
  </xdr:twoCellAnchor>
  <xdr:oneCellAnchor>
    <xdr:from>
      <xdr:col>1</xdr:col>
      <xdr:colOff>9525</xdr:colOff>
      <xdr:row>34</xdr:row>
      <xdr:rowOff>28575</xdr:rowOff>
    </xdr:from>
    <xdr:ext cx="1085850" cy="371475"/>
    <xdr:sp>
      <xdr:nvSpPr>
        <xdr:cNvPr id="6" name="Text 5"/>
        <xdr:cNvSpPr txBox="1">
          <a:spLocks noChangeArrowheads="1"/>
        </xdr:cNvSpPr>
      </xdr:nvSpPr>
      <xdr:spPr>
        <a:xfrm>
          <a:off x="409575" y="5819775"/>
          <a:ext cx="10858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yr. rainfall coefficients</a:t>
          </a:r>
        </a:p>
      </xdr:txBody>
    </xdr:sp>
    <xdr:clientData/>
  </xdr:oneCellAnchor>
  <xdr:twoCellAnchor>
    <xdr:from>
      <xdr:col>1</xdr:col>
      <xdr:colOff>1514475</xdr:colOff>
      <xdr:row>34</xdr:row>
      <xdr:rowOff>66675</xdr:rowOff>
    </xdr:from>
    <xdr:to>
      <xdr:col>1</xdr:col>
      <xdr:colOff>1514475</xdr:colOff>
      <xdr:row>35</xdr:row>
      <xdr:rowOff>161925</xdr:rowOff>
    </xdr:to>
    <xdr:sp>
      <xdr:nvSpPr>
        <xdr:cNvPr id="7" name="Line 34"/>
        <xdr:cNvSpPr>
          <a:spLocks/>
        </xdr:cNvSpPr>
      </xdr:nvSpPr>
      <xdr:spPr>
        <a:xfrm>
          <a:off x="1914525" y="5857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34</xdr:row>
      <xdr:rowOff>66675</xdr:rowOff>
    </xdr:from>
    <xdr:to>
      <xdr:col>1</xdr:col>
      <xdr:colOff>1590675</xdr:colOff>
      <xdr:row>34</xdr:row>
      <xdr:rowOff>66675</xdr:rowOff>
    </xdr:to>
    <xdr:sp>
      <xdr:nvSpPr>
        <xdr:cNvPr id="8" name="Line 35"/>
        <xdr:cNvSpPr>
          <a:spLocks/>
        </xdr:cNvSpPr>
      </xdr:nvSpPr>
      <xdr:spPr>
        <a:xfrm>
          <a:off x="1914525" y="585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35</xdr:row>
      <xdr:rowOff>161925</xdr:rowOff>
    </xdr:from>
    <xdr:to>
      <xdr:col>1</xdr:col>
      <xdr:colOff>1590675</xdr:colOff>
      <xdr:row>35</xdr:row>
      <xdr:rowOff>161925</xdr:rowOff>
    </xdr:to>
    <xdr:sp>
      <xdr:nvSpPr>
        <xdr:cNvPr id="9" name="Line 36"/>
        <xdr:cNvSpPr>
          <a:spLocks/>
        </xdr:cNvSpPr>
      </xdr:nvSpPr>
      <xdr:spPr>
        <a:xfrm>
          <a:off x="1914525" y="6153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</xdr:row>
      <xdr:rowOff>85725</xdr:rowOff>
    </xdr:from>
    <xdr:ext cx="1619250" cy="323850"/>
    <xdr:sp>
      <xdr:nvSpPr>
        <xdr:cNvPr id="10" name="Text 5"/>
        <xdr:cNvSpPr txBox="1">
          <a:spLocks noChangeArrowheads="1"/>
        </xdr:cNvSpPr>
      </xdr:nvSpPr>
      <xdr:spPr>
        <a:xfrm>
          <a:off x="400050" y="6477000"/>
          <a:ext cx="16192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between last inlet and low point</a:t>
          </a:r>
        </a:p>
      </xdr:txBody>
    </xdr:sp>
    <xdr:clientData/>
  </xdr:oneCellAnchor>
  <xdr:twoCellAnchor>
    <xdr:from>
      <xdr:col>2</xdr:col>
      <xdr:colOff>0</xdr:colOff>
      <xdr:row>16</xdr:row>
      <xdr:rowOff>152400</xdr:rowOff>
    </xdr:from>
    <xdr:to>
      <xdr:col>2</xdr:col>
      <xdr:colOff>200025</xdr:colOff>
      <xdr:row>20</xdr:row>
      <xdr:rowOff>66675</xdr:rowOff>
    </xdr:to>
    <xdr:sp fLocksText="0">
      <xdr:nvSpPr>
        <xdr:cNvPr id="11" name="Text Box 73"/>
        <xdr:cNvSpPr txBox="1">
          <a:spLocks noChangeArrowheads="1"/>
        </xdr:cNvSpPr>
      </xdr:nvSpPr>
      <xdr:spPr>
        <a:xfrm>
          <a:off x="2076450" y="287655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661+10</a:t>
          </a:r>
        </a:p>
      </xdr:txBody>
    </xdr:sp>
    <xdr:clientData/>
  </xdr:twoCellAnchor>
  <xdr:twoCellAnchor>
    <xdr:from>
      <xdr:col>4</xdr:col>
      <xdr:colOff>314325</xdr:colOff>
      <xdr:row>16</xdr:row>
      <xdr:rowOff>142875</xdr:rowOff>
    </xdr:from>
    <xdr:to>
      <xdr:col>4</xdr:col>
      <xdr:colOff>514350</xdr:colOff>
      <xdr:row>20</xdr:row>
      <xdr:rowOff>76200</xdr:rowOff>
    </xdr:to>
    <xdr:sp fLocksText="0">
      <xdr:nvSpPr>
        <xdr:cNvPr id="12" name="Text Box 75"/>
        <xdr:cNvSpPr txBox="1">
          <a:spLocks noChangeArrowheads="1"/>
        </xdr:cNvSpPr>
      </xdr:nvSpPr>
      <xdr:spPr>
        <a:xfrm>
          <a:off x="3667125" y="2867025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133350</xdr:rowOff>
    </xdr:from>
    <xdr:to>
      <xdr:col>6</xdr:col>
      <xdr:colOff>581025</xdr:colOff>
      <xdr:row>20</xdr:row>
      <xdr:rowOff>47625</xdr:rowOff>
    </xdr:to>
    <xdr:sp fLocksText="0">
      <xdr:nvSpPr>
        <xdr:cNvPr id="13" name="Text Box 76"/>
        <xdr:cNvSpPr txBox="1">
          <a:spLocks noChangeArrowheads="1"/>
        </xdr:cNvSpPr>
      </xdr:nvSpPr>
      <xdr:spPr>
        <a:xfrm>
          <a:off x="4953000" y="285750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133350</xdr:rowOff>
    </xdr:from>
    <xdr:to>
      <xdr:col>8</xdr:col>
      <xdr:colOff>314325</xdr:colOff>
      <xdr:row>20</xdr:row>
      <xdr:rowOff>47625</xdr:rowOff>
    </xdr:to>
    <xdr:sp fLocksText="0">
      <xdr:nvSpPr>
        <xdr:cNvPr id="14" name="Text Box 77"/>
        <xdr:cNvSpPr txBox="1">
          <a:spLocks noChangeArrowheads="1"/>
        </xdr:cNvSpPr>
      </xdr:nvSpPr>
      <xdr:spPr>
        <a:xfrm>
          <a:off x="5886450" y="28575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663+50</a:t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1</xdr:col>
      <xdr:colOff>628650</xdr:colOff>
      <xdr:row>20</xdr:row>
      <xdr:rowOff>47625</xdr:rowOff>
    </xdr:to>
    <xdr:sp fLocksText="0">
      <xdr:nvSpPr>
        <xdr:cNvPr id="15" name="Text Box 79"/>
        <xdr:cNvSpPr txBox="1">
          <a:spLocks noChangeArrowheads="1"/>
        </xdr:cNvSpPr>
      </xdr:nvSpPr>
      <xdr:spPr>
        <a:xfrm>
          <a:off x="828675" y="2838450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660+10</a:t>
          </a:r>
        </a:p>
      </xdr:txBody>
    </xdr:sp>
    <xdr:clientData/>
  </xdr:twoCellAnchor>
  <xdr:twoCellAnchor editAs="absolute">
    <xdr:from>
      <xdr:col>9</xdr:col>
      <xdr:colOff>76200</xdr:colOff>
      <xdr:row>45</xdr:row>
      <xdr:rowOff>114300</xdr:rowOff>
    </xdr:from>
    <xdr:to>
      <xdr:col>10</xdr:col>
      <xdr:colOff>714375</xdr:colOff>
      <xdr:row>49</xdr:row>
      <xdr:rowOff>190500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6457950" y="8029575"/>
          <a:ext cx="1247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Figure 5-5 in Hydraulics Manual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grate dimensions.</a:t>
          </a:r>
        </a:p>
      </xdr:txBody>
    </xdr:sp>
    <xdr:clientData/>
  </xdr:twoCellAnchor>
  <xdr:twoCellAnchor>
    <xdr:from>
      <xdr:col>1</xdr:col>
      <xdr:colOff>381000</xdr:colOff>
      <xdr:row>58</xdr:row>
      <xdr:rowOff>28575</xdr:rowOff>
    </xdr:from>
    <xdr:to>
      <xdr:col>4</xdr:col>
      <xdr:colOff>533400</xdr:colOff>
      <xdr:row>59</xdr:row>
      <xdr:rowOff>85725</xdr:rowOff>
    </xdr:to>
    <xdr:sp>
      <xdr:nvSpPr>
        <xdr:cNvPr id="17" name="Text Box 113"/>
        <xdr:cNvSpPr txBox="1">
          <a:spLocks noChangeArrowheads="1"/>
        </xdr:cNvSpPr>
      </xdr:nvSpPr>
      <xdr:spPr>
        <a:xfrm>
          <a:off x="781050" y="10391775"/>
          <a:ext cx="3105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 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</a:t>
          </a:r>
        </a:p>
      </xdr:txBody>
    </xdr:sp>
    <xdr:clientData/>
  </xdr:twoCellAnchor>
  <xdr:twoCellAnchor>
    <xdr:from>
      <xdr:col>0</xdr:col>
      <xdr:colOff>400050</xdr:colOff>
      <xdr:row>57</xdr:row>
      <xdr:rowOff>28575</xdr:rowOff>
    </xdr:from>
    <xdr:to>
      <xdr:col>0</xdr:col>
      <xdr:colOff>400050</xdr:colOff>
      <xdr:row>58</xdr:row>
      <xdr:rowOff>9525</xdr:rowOff>
    </xdr:to>
    <xdr:sp>
      <xdr:nvSpPr>
        <xdr:cNvPr id="18" name="Text Box 114"/>
        <xdr:cNvSpPr txBox="1">
          <a:spLocks noChangeArrowheads="1"/>
        </xdr:cNvSpPr>
      </xdr:nvSpPr>
      <xdr:spPr>
        <a:xfrm>
          <a:off x="400050" y="1019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371475</xdr:colOff>
      <xdr:row>58</xdr:row>
      <xdr:rowOff>38100</xdr:rowOff>
    </xdr:from>
    <xdr:to>
      <xdr:col>4</xdr:col>
      <xdr:colOff>504825</xdr:colOff>
      <xdr:row>58</xdr:row>
      <xdr:rowOff>38100</xdr:rowOff>
    </xdr:to>
    <xdr:sp>
      <xdr:nvSpPr>
        <xdr:cNvPr id="19" name="Line 115"/>
        <xdr:cNvSpPr>
          <a:spLocks/>
        </xdr:cNvSpPr>
      </xdr:nvSpPr>
      <xdr:spPr>
        <a:xfrm>
          <a:off x="771525" y="10401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57</xdr:row>
      <xdr:rowOff>28575</xdr:rowOff>
    </xdr:from>
    <xdr:to>
      <xdr:col>4</xdr:col>
      <xdr:colOff>514350</xdr:colOff>
      <xdr:row>59</xdr:row>
      <xdr:rowOff>114300</xdr:rowOff>
    </xdr:to>
    <xdr:sp>
      <xdr:nvSpPr>
        <xdr:cNvPr id="20" name="AutoShape 116"/>
        <xdr:cNvSpPr>
          <a:spLocks/>
        </xdr:cNvSpPr>
      </xdr:nvSpPr>
      <xdr:spPr>
        <a:xfrm>
          <a:off x="733425" y="10191750"/>
          <a:ext cx="31337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56</xdr:row>
      <xdr:rowOff>85725</xdr:rowOff>
    </xdr:from>
    <xdr:to>
      <xdr:col>5</xdr:col>
      <xdr:colOff>333375</xdr:colOff>
      <xdr:row>58</xdr:row>
      <xdr:rowOff>133350</xdr:rowOff>
    </xdr:to>
    <xdr:sp>
      <xdr:nvSpPr>
        <xdr:cNvPr id="21" name="Text Box 117"/>
        <xdr:cNvSpPr txBox="1">
          <a:spLocks noChangeArrowheads="1"/>
        </xdr:cNvSpPr>
      </xdr:nvSpPr>
      <xdr:spPr>
        <a:xfrm>
          <a:off x="3867150" y="10086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1</xdr:col>
      <xdr:colOff>371475</xdr:colOff>
      <xdr:row>59</xdr:row>
      <xdr:rowOff>9525</xdr:rowOff>
    </xdr:to>
    <xdr:sp>
      <xdr:nvSpPr>
        <xdr:cNvPr id="22" name="Text Box 118"/>
        <xdr:cNvSpPr txBox="1">
          <a:spLocks noChangeArrowheads="1"/>
        </xdr:cNvSpPr>
      </xdr:nvSpPr>
      <xdr:spPr>
        <a:xfrm>
          <a:off x="371475" y="102393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142875</xdr:colOff>
      <xdr:row>56</xdr:row>
      <xdr:rowOff>142875</xdr:rowOff>
    </xdr:from>
    <xdr:to>
      <xdr:col>2</xdr:col>
      <xdr:colOff>428625</xdr:colOff>
      <xdr:row>58</xdr:row>
      <xdr:rowOff>47625</xdr:rowOff>
    </xdr:to>
    <xdr:sp>
      <xdr:nvSpPr>
        <xdr:cNvPr id="23" name="Text Box 119"/>
        <xdr:cNvSpPr txBox="1">
          <a:spLocks noChangeArrowheads="1"/>
        </xdr:cNvSpPr>
      </xdr:nvSpPr>
      <xdr:spPr>
        <a:xfrm>
          <a:off x="2219325" y="10144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1238250</xdr:colOff>
      <xdr:row>52</xdr:row>
      <xdr:rowOff>47625</xdr:rowOff>
    </xdr:from>
    <xdr:to>
      <xdr:col>1</xdr:col>
      <xdr:colOff>1409700</xdr:colOff>
      <xdr:row>52</xdr:row>
      <xdr:rowOff>123825</xdr:rowOff>
    </xdr:to>
    <xdr:sp>
      <xdr:nvSpPr>
        <xdr:cNvPr id="24" name="AutoShape 136"/>
        <xdr:cNvSpPr>
          <a:spLocks/>
        </xdr:cNvSpPr>
      </xdr:nvSpPr>
      <xdr:spPr>
        <a:xfrm>
          <a:off x="1638300" y="9286875"/>
          <a:ext cx="1714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104775</xdr:rowOff>
    </xdr:from>
    <xdr:to>
      <xdr:col>2</xdr:col>
      <xdr:colOff>638175</xdr:colOff>
      <xdr:row>48</xdr:row>
      <xdr:rowOff>104775</xdr:rowOff>
    </xdr:to>
    <xdr:sp>
      <xdr:nvSpPr>
        <xdr:cNvPr id="25" name="Line 137"/>
        <xdr:cNvSpPr>
          <a:spLocks/>
        </xdr:cNvSpPr>
      </xdr:nvSpPr>
      <xdr:spPr>
        <a:xfrm flipV="1">
          <a:off x="2514600" y="8582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323850</xdr:colOff>
      <xdr:row>38</xdr:row>
      <xdr:rowOff>9525</xdr:rowOff>
    </xdr:from>
    <xdr:to>
      <xdr:col>10</xdr:col>
      <xdr:colOff>371475</xdr:colOff>
      <xdr:row>48</xdr:row>
      <xdr:rowOff>38100</xdr:rowOff>
    </xdr:to>
    <xdr:pic>
      <xdr:nvPicPr>
        <xdr:cNvPr id="2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6600825"/>
          <a:ext cx="1857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171450</xdr:rowOff>
    </xdr:from>
    <xdr:to>
      <xdr:col>9</xdr:col>
      <xdr:colOff>200025</xdr:colOff>
      <xdr:row>16</xdr:row>
      <xdr:rowOff>133350</xdr:rowOff>
    </xdr:to>
    <xdr:pic>
      <xdr:nvPicPr>
        <xdr:cNvPr id="27" name="Picture 142" descr="Sag Analysis"/>
        <xdr:cNvPicPr preferRelativeResize="1">
          <a:picLocks noChangeAspect="1"/>
        </xdr:cNvPicPr>
      </xdr:nvPicPr>
      <xdr:blipFill>
        <a:blip r:embed="rId2"/>
        <a:srcRect b="19874"/>
        <a:stretch>
          <a:fillRect/>
        </a:stretch>
      </xdr:blipFill>
      <xdr:spPr>
        <a:xfrm>
          <a:off x="466725" y="428625"/>
          <a:ext cx="61150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24</xdr:row>
      <xdr:rowOff>38100</xdr:rowOff>
    </xdr:from>
    <xdr:to>
      <xdr:col>1</xdr:col>
      <xdr:colOff>657225</xdr:colOff>
      <xdr:row>27</xdr:row>
      <xdr:rowOff>142875</xdr:rowOff>
    </xdr:to>
    <xdr:sp fLocksText="0">
      <xdr:nvSpPr>
        <xdr:cNvPr id="28" name="Text Box 143"/>
        <xdr:cNvSpPr txBox="1">
          <a:spLocks noChangeArrowheads="1"/>
        </xdr:cNvSpPr>
      </xdr:nvSpPr>
      <xdr:spPr>
        <a:xfrm>
          <a:off x="847725" y="4057650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723900</xdr:colOff>
      <xdr:row>20</xdr:row>
      <xdr:rowOff>142875</xdr:rowOff>
    </xdr:from>
    <xdr:to>
      <xdr:col>1</xdr:col>
      <xdr:colOff>933450</xdr:colOff>
      <xdr:row>28</xdr:row>
      <xdr:rowOff>0</xdr:rowOff>
    </xdr:to>
    <xdr:sp fLocksText="0">
      <xdr:nvSpPr>
        <xdr:cNvPr id="29" name="Text Box 144"/>
        <xdr:cNvSpPr txBox="1">
          <a:spLocks noChangeArrowheads="1"/>
        </xdr:cNvSpPr>
      </xdr:nvSpPr>
      <xdr:spPr>
        <a:xfrm>
          <a:off x="1123950" y="3514725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1</xdr:col>
      <xdr:colOff>762000</xdr:colOff>
      <xdr:row>16</xdr:row>
      <xdr:rowOff>152400</xdr:rowOff>
    </xdr:from>
    <xdr:to>
      <xdr:col>1</xdr:col>
      <xdr:colOff>962025</xdr:colOff>
      <xdr:row>20</xdr:row>
      <xdr:rowOff>66675</xdr:rowOff>
    </xdr:to>
    <xdr:sp fLocksText="0">
      <xdr:nvSpPr>
        <xdr:cNvPr id="30" name="Text Box 145"/>
        <xdr:cNvSpPr txBox="1">
          <a:spLocks noChangeArrowheads="1"/>
        </xdr:cNvSpPr>
      </xdr:nvSpPr>
      <xdr:spPr>
        <a:xfrm>
          <a:off x="1162050" y="287655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228600</xdr:colOff>
      <xdr:row>27</xdr:row>
      <xdr:rowOff>152400</xdr:rowOff>
    </xdr:to>
    <xdr:sp fLocksText="0">
      <xdr:nvSpPr>
        <xdr:cNvPr id="31" name="Text Box 146"/>
        <xdr:cNvSpPr txBox="1">
          <a:spLocks noChangeArrowheads="1"/>
        </xdr:cNvSpPr>
      </xdr:nvSpPr>
      <xdr:spPr>
        <a:xfrm>
          <a:off x="2085975" y="4067175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2</xdr:col>
      <xdr:colOff>323850</xdr:colOff>
      <xdr:row>20</xdr:row>
      <xdr:rowOff>142875</xdr:rowOff>
    </xdr:from>
    <xdr:to>
      <xdr:col>2</xdr:col>
      <xdr:colOff>533400</xdr:colOff>
      <xdr:row>28</xdr:row>
      <xdr:rowOff>0</xdr:rowOff>
    </xdr:to>
    <xdr:sp fLocksText="0">
      <xdr:nvSpPr>
        <xdr:cNvPr id="32" name="Text Box 147"/>
        <xdr:cNvSpPr txBox="1">
          <a:spLocks noChangeArrowheads="1"/>
        </xdr:cNvSpPr>
      </xdr:nvSpPr>
      <xdr:spPr>
        <a:xfrm>
          <a:off x="2400300" y="3514725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2</xdr:col>
      <xdr:colOff>323850</xdr:colOff>
      <xdr:row>16</xdr:row>
      <xdr:rowOff>152400</xdr:rowOff>
    </xdr:from>
    <xdr:to>
      <xdr:col>2</xdr:col>
      <xdr:colOff>533400</xdr:colOff>
      <xdr:row>20</xdr:row>
      <xdr:rowOff>66675</xdr:rowOff>
    </xdr:to>
    <xdr:sp fLocksText="0">
      <xdr:nvSpPr>
        <xdr:cNvPr id="33" name="Text Box 148"/>
        <xdr:cNvSpPr txBox="1">
          <a:spLocks noChangeArrowheads="1"/>
        </xdr:cNvSpPr>
      </xdr:nvSpPr>
      <xdr:spPr>
        <a:xfrm>
          <a:off x="2400300" y="287655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142875</xdr:rowOff>
    </xdr:from>
    <xdr:to>
      <xdr:col>4</xdr:col>
      <xdr:colOff>209550</xdr:colOff>
      <xdr:row>20</xdr:row>
      <xdr:rowOff>76200</xdr:rowOff>
    </xdr:to>
    <xdr:sp fLocksText="0">
      <xdr:nvSpPr>
        <xdr:cNvPr id="34" name="Text Box 149"/>
        <xdr:cNvSpPr txBox="1">
          <a:spLocks noChangeArrowheads="1"/>
        </xdr:cNvSpPr>
      </xdr:nvSpPr>
      <xdr:spPr>
        <a:xfrm>
          <a:off x="3352800" y="2867025"/>
          <a:ext cx="209550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661+53</a:t>
          </a:r>
        </a:p>
      </xdr:txBody>
    </xdr:sp>
    <xdr:clientData/>
  </xdr:twoCellAnchor>
  <xdr:twoCellAnchor>
    <xdr:from>
      <xdr:col>4</xdr:col>
      <xdr:colOff>38100</xdr:colOff>
      <xdr:row>24</xdr:row>
      <xdr:rowOff>47625</xdr:rowOff>
    </xdr:from>
    <xdr:to>
      <xdr:col>4</xdr:col>
      <xdr:colOff>238125</xdr:colOff>
      <xdr:row>27</xdr:row>
      <xdr:rowOff>152400</xdr:rowOff>
    </xdr:to>
    <xdr:sp fLocksText="0">
      <xdr:nvSpPr>
        <xdr:cNvPr id="35" name="Text Box 150"/>
        <xdr:cNvSpPr txBox="1">
          <a:spLocks noChangeArrowheads="1"/>
        </xdr:cNvSpPr>
      </xdr:nvSpPr>
      <xdr:spPr>
        <a:xfrm>
          <a:off x="3390900" y="4067175"/>
          <a:ext cx="200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4</xdr:col>
      <xdr:colOff>314325</xdr:colOff>
      <xdr:row>20</xdr:row>
      <xdr:rowOff>76200</xdr:rowOff>
    </xdr:from>
    <xdr:to>
      <xdr:col>4</xdr:col>
      <xdr:colOff>533400</xdr:colOff>
      <xdr:row>28</xdr:row>
      <xdr:rowOff>85725</xdr:rowOff>
    </xdr:to>
    <xdr:sp fLocksText="0">
      <xdr:nvSpPr>
        <xdr:cNvPr id="36" name="Text Box 151"/>
        <xdr:cNvSpPr txBox="1">
          <a:spLocks noChangeArrowheads="1"/>
        </xdr:cNvSpPr>
      </xdr:nvSpPr>
      <xdr:spPr>
        <a:xfrm>
          <a:off x="3667125" y="3448050"/>
          <a:ext cx="2190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47625</xdr:colOff>
      <xdr:row>16</xdr:row>
      <xdr:rowOff>133350</xdr:rowOff>
    </xdr:from>
    <xdr:to>
      <xdr:col>6</xdr:col>
      <xdr:colOff>266700</xdr:colOff>
      <xdr:row>20</xdr:row>
      <xdr:rowOff>47625</xdr:rowOff>
    </xdr:to>
    <xdr:sp fLocksText="0">
      <xdr:nvSpPr>
        <xdr:cNvPr id="37" name="Text Box 152"/>
        <xdr:cNvSpPr txBox="1">
          <a:spLocks noChangeArrowheads="1"/>
        </xdr:cNvSpPr>
      </xdr:nvSpPr>
      <xdr:spPr>
        <a:xfrm>
          <a:off x="4619625" y="28575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662+05</a:t>
          </a:r>
        </a:p>
      </xdr:txBody>
    </xdr:sp>
    <xdr:clientData/>
  </xdr:twoCellAnchor>
  <xdr:twoCellAnchor>
    <xdr:from>
      <xdr:col>6</xdr:col>
      <xdr:colOff>381000</xdr:colOff>
      <xdr:row>20</xdr:row>
      <xdr:rowOff>47625</xdr:rowOff>
    </xdr:from>
    <xdr:to>
      <xdr:col>6</xdr:col>
      <xdr:colOff>581025</xdr:colOff>
      <xdr:row>28</xdr:row>
      <xdr:rowOff>66675</xdr:rowOff>
    </xdr:to>
    <xdr:sp fLocksText="0">
      <xdr:nvSpPr>
        <xdr:cNvPr id="38" name="Text Box 153"/>
        <xdr:cNvSpPr txBox="1">
          <a:spLocks noChangeArrowheads="1"/>
        </xdr:cNvSpPr>
      </xdr:nvSpPr>
      <xdr:spPr>
        <a:xfrm>
          <a:off x="4953000" y="3419475"/>
          <a:ext cx="2000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104775</xdr:colOff>
      <xdr:row>24</xdr:row>
      <xdr:rowOff>0</xdr:rowOff>
    </xdr:from>
    <xdr:to>
      <xdr:col>6</xdr:col>
      <xdr:colOff>314325</xdr:colOff>
      <xdr:row>27</xdr:row>
      <xdr:rowOff>104775</xdr:rowOff>
    </xdr:to>
    <xdr:sp fLocksText="0">
      <xdr:nvSpPr>
        <xdr:cNvPr id="39" name="Text Box 154"/>
        <xdr:cNvSpPr txBox="1">
          <a:spLocks noChangeArrowheads="1"/>
        </xdr:cNvSpPr>
      </xdr:nvSpPr>
      <xdr:spPr>
        <a:xfrm>
          <a:off x="4676775" y="4019550"/>
          <a:ext cx="2095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8</xdr:col>
      <xdr:colOff>428625</xdr:colOff>
      <xdr:row>16</xdr:row>
      <xdr:rowOff>133350</xdr:rowOff>
    </xdr:from>
    <xdr:to>
      <xdr:col>9</xdr:col>
      <xdr:colOff>9525</xdr:colOff>
      <xdr:row>20</xdr:row>
      <xdr:rowOff>47625</xdr:rowOff>
    </xdr:to>
    <xdr:sp fLocksText="0">
      <xdr:nvSpPr>
        <xdr:cNvPr id="40" name="Text Box 155"/>
        <xdr:cNvSpPr txBox="1">
          <a:spLocks noChangeArrowheads="1"/>
        </xdr:cNvSpPr>
      </xdr:nvSpPr>
      <xdr:spPr>
        <a:xfrm>
          <a:off x="6200775" y="2857500"/>
          <a:ext cx="19050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123825</xdr:rowOff>
    </xdr:from>
    <xdr:to>
      <xdr:col>9</xdr:col>
      <xdr:colOff>9525</xdr:colOff>
      <xdr:row>27</xdr:row>
      <xdr:rowOff>152400</xdr:rowOff>
    </xdr:to>
    <xdr:sp fLocksText="0">
      <xdr:nvSpPr>
        <xdr:cNvPr id="41" name="Text Box 156"/>
        <xdr:cNvSpPr txBox="1">
          <a:spLocks noChangeArrowheads="1"/>
        </xdr:cNvSpPr>
      </xdr:nvSpPr>
      <xdr:spPr>
        <a:xfrm>
          <a:off x="6191250" y="3495675"/>
          <a:ext cx="2000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8</xdr:col>
      <xdr:colOff>161925</xdr:colOff>
      <xdr:row>24</xdr:row>
      <xdr:rowOff>9525</xdr:rowOff>
    </xdr:from>
    <xdr:to>
      <xdr:col>8</xdr:col>
      <xdr:colOff>352425</xdr:colOff>
      <xdr:row>27</xdr:row>
      <xdr:rowOff>114300</xdr:rowOff>
    </xdr:to>
    <xdr:sp fLocksText="0">
      <xdr:nvSpPr>
        <xdr:cNvPr id="42" name="Text Box 157"/>
        <xdr:cNvSpPr txBox="1">
          <a:spLocks noChangeArrowheads="1"/>
        </xdr:cNvSpPr>
      </xdr:nvSpPr>
      <xdr:spPr>
        <a:xfrm>
          <a:off x="5934075" y="4029075"/>
          <a:ext cx="200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12</xdr:col>
      <xdr:colOff>485775</xdr:colOff>
      <xdr:row>20</xdr:row>
      <xdr:rowOff>66675</xdr:rowOff>
    </xdr:to>
    <xdr:sp>
      <xdr:nvSpPr>
        <xdr:cNvPr id="43" name="Straight Connector 2"/>
        <xdr:cNvSpPr>
          <a:spLocks/>
        </xdr:cNvSpPr>
      </xdr:nvSpPr>
      <xdr:spPr>
        <a:xfrm>
          <a:off x="476250" y="3438525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48</xdr:row>
      <xdr:rowOff>152400</xdr:rowOff>
    </xdr:from>
    <xdr:ext cx="1438275" cy="647700"/>
    <xdr:sp>
      <xdr:nvSpPr>
        <xdr:cNvPr id="1" name="Text 5"/>
        <xdr:cNvSpPr txBox="1">
          <a:spLocks noChangeArrowheads="1"/>
        </xdr:cNvSpPr>
      </xdr:nvSpPr>
      <xdr:spPr>
        <a:xfrm>
          <a:off x="238125" y="8629650"/>
          <a:ext cx="1438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Perimeter of  Grate Inlets (reduced by 50% for plugging)</a:t>
          </a:r>
        </a:p>
      </xdr:txBody>
    </xdr:sp>
    <xdr:clientData/>
  </xdr:oneCellAnchor>
  <xdr:twoCellAnchor>
    <xdr:from>
      <xdr:col>1</xdr:col>
      <xdr:colOff>1504950</xdr:colOff>
      <xdr:row>49</xdr:row>
      <xdr:rowOff>47625</xdr:rowOff>
    </xdr:from>
    <xdr:to>
      <xdr:col>1</xdr:col>
      <xdr:colOff>1504950</xdr:colOff>
      <xdr:row>51</xdr:row>
      <xdr:rowOff>190500</xdr:rowOff>
    </xdr:to>
    <xdr:sp>
      <xdr:nvSpPr>
        <xdr:cNvPr id="2" name="Line 7"/>
        <xdr:cNvSpPr>
          <a:spLocks/>
        </xdr:cNvSpPr>
      </xdr:nvSpPr>
      <xdr:spPr>
        <a:xfrm flipH="1">
          <a:off x="1905000" y="86868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49</xdr:row>
      <xdr:rowOff>47625</xdr:rowOff>
    </xdr:from>
    <xdr:to>
      <xdr:col>1</xdr:col>
      <xdr:colOff>1600200</xdr:colOff>
      <xdr:row>49</xdr:row>
      <xdr:rowOff>47625</xdr:rowOff>
    </xdr:to>
    <xdr:sp>
      <xdr:nvSpPr>
        <xdr:cNvPr id="3" name="Line 8"/>
        <xdr:cNvSpPr>
          <a:spLocks/>
        </xdr:cNvSpPr>
      </xdr:nvSpPr>
      <xdr:spPr>
        <a:xfrm flipH="1">
          <a:off x="1905000" y="8686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1504950</xdr:colOff>
      <xdr:row>51</xdr:row>
      <xdr:rowOff>190500</xdr:rowOff>
    </xdr:from>
    <xdr:to>
      <xdr:col>1</xdr:col>
      <xdr:colOff>1600200</xdr:colOff>
      <xdr:row>51</xdr:row>
      <xdr:rowOff>190500</xdr:rowOff>
    </xdr:to>
    <xdr:sp>
      <xdr:nvSpPr>
        <xdr:cNvPr id="4" name="Line 9"/>
        <xdr:cNvSpPr>
          <a:spLocks/>
        </xdr:cNvSpPr>
      </xdr:nvSpPr>
      <xdr:spPr>
        <a:xfrm>
          <a:off x="1905000" y="922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428625</xdr:colOff>
      <xdr:row>28</xdr:row>
      <xdr:rowOff>47625</xdr:rowOff>
    </xdr:from>
    <xdr:to>
      <xdr:col>6</xdr:col>
      <xdr:colOff>238125</xdr:colOff>
      <xdr:row>29</xdr:row>
      <xdr:rowOff>66675</xdr:rowOff>
    </xdr:to>
    <xdr:sp>
      <xdr:nvSpPr>
        <xdr:cNvPr id="5" name="Text 26"/>
        <xdr:cNvSpPr txBox="1">
          <a:spLocks noChangeArrowheads="1"/>
        </xdr:cNvSpPr>
      </xdr:nvSpPr>
      <xdr:spPr>
        <a:xfrm>
          <a:off x="2505075" y="4714875"/>
          <a:ext cx="23050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values in the yellow colored cells</a:t>
          </a:r>
        </a:p>
      </xdr:txBody>
    </xdr:sp>
    <xdr:clientData fPrintsWithSheet="0"/>
  </xdr:twoCellAnchor>
  <xdr:oneCellAnchor>
    <xdr:from>
      <xdr:col>1</xdr:col>
      <xdr:colOff>9525</xdr:colOff>
      <xdr:row>34</xdr:row>
      <xdr:rowOff>28575</xdr:rowOff>
    </xdr:from>
    <xdr:ext cx="1085850" cy="371475"/>
    <xdr:sp>
      <xdr:nvSpPr>
        <xdr:cNvPr id="6" name="Text 5"/>
        <xdr:cNvSpPr txBox="1">
          <a:spLocks noChangeArrowheads="1"/>
        </xdr:cNvSpPr>
      </xdr:nvSpPr>
      <xdr:spPr>
        <a:xfrm>
          <a:off x="409575" y="5819775"/>
          <a:ext cx="10858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yr. rainfall coefficients</a:t>
          </a:r>
        </a:p>
      </xdr:txBody>
    </xdr:sp>
    <xdr:clientData/>
  </xdr:oneCellAnchor>
  <xdr:twoCellAnchor>
    <xdr:from>
      <xdr:col>1</xdr:col>
      <xdr:colOff>1514475</xdr:colOff>
      <xdr:row>34</xdr:row>
      <xdr:rowOff>66675</xdr:rowOff>
    </xdr:from>
    <xdr:to>
      <xdr:col>1</xdr:col>
      <xdr:colOff>1514475</xdr:colOff>
      <xdr:row>35</xdr:row>
      <xdr:rowOff>161925</xdr:rowOff>
    </xdr:to>
    <xdr:sp>
      <xdr:nvSpPr>
        <xdr:cNvPr id="7" name="Line 34"/>
        <xdr:cNvSpPr>
          <a:spLocks/>
        </xdr:cNvSpPr>
      </xdr:nvSpPr>
      <xdr:spPr>
        <a:xfrm>
          <a:off x="1914525" y="5857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34</xdr:row>
      <xdr:rowOff>66675</xdr:rowOff>
    </xdr:from>
    <xdr:to>
      <xdr:col>1</xdr:col>
      <xdr:colOff>1590675</xdr:colOff>
      <xdr:row>34</xdr:row>
      <xdr:rowOff>66675</xdr:rowOff>
    </xdr:to>
    <xdr:sp>
      <xdr:nvSpPr>
        <xdr:cNvPr id="8" name="Line 35"/>
        <xdr:cNvSpPr>
          <a:spLocks/>
        </xdr:cNvSpPr>
      </xdr:nvSpPr>
      <xdr:spPr>
        <a:xfrm>
          <a:off x="1914525" y="585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35</xdr:row>
      <xdr:rowOff>161925</xdr:rowOff>
    </xdr:from>
    <xdr:to>
      <xdr:col>1</xdr:col>
      <xdr:colOff>1590675</xdr:colOff>
      <xdr:row>35</xdr:row>
      <xdr:rowOff>161925</xdr:rowOff>
    </xdr:to>
    <xdr:sp>
      <xdr:nvSpPr>
        <xdr:cNvPr id="9" name="Line 36"/>
        <xdr:cNvSpPr>
          <a:spLocks/>
        </xdr:cNvSpPr>
      </xdr:nvSpPr>
      <xdr:spPr>
        <a:xfrm>
          <a:off x="1914525" y="6153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37</xdr:row>
      <xdr:rowOff>85725</xdr:rowOff>
    </xdr:from>
    <xdr:ext cx="1619250" cy="323850"/>
    <xdr:sp>
      <xdr:nvSpPr>
        <xdr:cNvPr id="10" name="Text 5"/>
        <xdr:cNvSpPr txBox="1">
          <a:spLocks noChangeArrowheads="1"/>
        </xdr:cNvSpPr>
      </xdr:nvSpPr>
      <xdr:spPr>
        <a:xfrm>
          <a:off x="400050" y="6477000"/>
          <a:ext cx="16192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Distance between last inlet and low point</a:t>
          </a:r>
        </a:p>
      </xdr:txBody>
    </xdr:sp>
    <xdr:clientData/>
  </xdr:oneCellAnchor>
  <xdr:twoCellAnchor>
    <xdr:from>
      <xdr:col>2</xdr:col>
      <xdr:colOff>0</xdr:colOff>
      <xdr:row>16</xdr:row>
      <xdr:rowOff>152400</xdr:rowOff>
    </xdr:from>
    <xdr:to>
      <xdr:col>2</xdr:col>
      <xdr:colOff>200025</xdr:colOff>
      <xdr:row>20</xdr:row>
      <xdr:rowOff>66675</xdr:rowOff>
    </xdr:to>
    <xdr:sp fLocksText="0">
      <xdr:nvSpPr>
        <xdr:cNvPr id="11" name="Text Box 73"/>
        <xdr:cNvSpPr txBox="1">
          <a:spLocks noChangeArrowheads="1"/>
        </xdr:cNvSpPr>
      </xdr:nvSpPr>
      <xdr:spPr>
        <a:xfrm>
          <a:off x="2076450" y="287655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661+10</a:t>
          </a:r>
        </a:p>
      </xdr:txBody>
    </xdr:sp>
    <xdr:clientData/>
  </xdr:twoCellAnchor>
  <xdr:twoCellAnchor>
    <xdr:from>
      <xdr:col>4</xdr:col>
      <xdr:colOff>314325</xdr:colOff>
      <xdr:row>16</xdr:row>
      <xdr:rowOff>142875</xdr:rowOff>
    </xdr:from>
    <xdr:to>
      <xdr:col>4</xdr:col>
      <xdr:colOff>514350</xdr:colOff>
      <xdr:row>20</xdr:row>
      <xdr:rowOff>76200</xdr:rowOff>
    </xdr:to>
    <xdr:sp fLocksText="0">
      <xdr:nvSpPr>
        <xdr:cNvPr id="12" name="Text Box 75"/>
        <xdr:cNvSpPr txBox="1">
          <a:spLocks noChangeArrowheads="1"/>
        </xdr:cNvSpPr>
      </xdr:nvSpPr>
      <xdr:spPr>
        <a:xfrm>
          <a:off x="3667125" y="2867025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16</xdr:row>
      <xdr:rowOff>133350</xdr:rowOff>
    </xdr:from>
    <xdr:to>
      <xdr:col>6</xdr:col>
      <xdr:colOff>581025</xdr:colOff>
      <xdr:row>20</xdr:row>
      <xdr:rowOff>47625</xdr:rowOff>
    </xdr:to>
    <xdr:sp fLocksText="0">
      <xdr:nvSpPr>
        <xdr:cNvPr id="13" name="Text Box 76"/>
        <xdr:cNvSpPr txBox="1">
          <a:spLocks noChangeArrowheads="1"/>
        </xdr:cNvSpPr>
      </xdr:nvSpPr>
      <xdr:spPr>
        <a:xfrm>
          <a:off x="4953000" y="285750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133350</xdr:rowOff>
    </xdr:from>
    <xdr:to>
      <xdr:col>8</xdr:col>
      <xdr:colOff>314325</xdr:colOff>
      <xdr:row>20</xdr:row>
      <xdr:rowOff>47625</xdr:rowOff>
    </xdr:to>
    <xdr:sp fLocksText="0">
      <xdr:nvSpPr>
        <xdr:cNvPr id="14" name="Text Box 77"/>
        <xdr:cNvSpPr txBox="1">
          <a:spLocks noChangeArrowheads="1"/>
        </xdr:cNvSpPr>
      </xdr:nvSpPr>
      <xdr:spPr>
        <a:xfrm>
          <a:off x="5886450" y="28575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663+50</a:t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1</xdr:col>
      <xdr:colOff>628650</xdr:colOff>
      <xdr:row>20</xdr:row>
      <xdr:rowOff>47625</xdr:rowOff>
    </xdr:to>
    <xdr:sp fLocksText="0">
      <xdr:nvSpPr>
        <xdr:cNvPr id="15" name="Text Box 79"/>
        <xdr:cNvSpPr txBox="1">
          <a:spLocks noChangeArrowheads="1"/>
        </xdr:cNvSpPr>
      </xdr:nvSpPr>
      <xdr:spPr>
        <a:xfrm>
          <a:off x="828675" y="2838450"/>
          <a:ext cx="200025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660+10</a:t>
          </a:r>
        </a:p>
      </xdr:txBody>
    </xdr:sp>
    <xdr:clientData/>
  </xdr:twoCellAnchor>
  <xdr:twoCellAnchor editAs="absolute">
    <xdr:from>
      <xdr:col>9</xdr:col>
      <xdr:colOff>76200</xdr:colOff>
      <xdr:row>45</xdr:row>
      <xdr:rowOff>114300</xdr:rowOff>
    </xdr:from>
    <xdr:to>
      <xdr:col>10</xdr:col>
      <xdr:colOff>714375</xdr:colOff>
      <xdr:row>49</xdr:row>
      <xdr:rowOff>190500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6457950" y="8029575"/>
          <a:ext cx="1247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Figure 5-5 in Hydraulics Manual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grate dimensions.</a:t>
          </a:r>
        </a:p>
      </xdr:txBody>
    </xdr:sp>
    <xdr:clientData/>
  </xdr:twoCellAnchor>
  <xdr:twoCellAnchor>
    <xdr:from>
      <xdr:col>1</xdr:col>
      <xdr:colOff>381000</xdr:colOff>
      <xdr:row>58</xdr:row>
      <xdr:rowOff>28575</xdr:rowOff>
    </xdr:from>
    <xdr:to>
      <xdr:col>4</xdr:col>
      <xdr:colOff>533400</xdr:colOff>
      <xdr:row>59</xdr:row>
      <xdr:rowOff>85725</xdr:rowOff>
    </xdr:to>
    <xdr:sp>
      <xdr:nvSpPr>
        <xdr:cNvPr id="17" name="Text Box 113"/>
        <xdr:cNvSpPr txBox="1">
          <a:spLocks noChangeArrowheads="1"/>
        </xdr:cNvSpPr>
      </xdr:nvSpPr>
      <xdr:spPr>
        <a:xfrm>
          <a:off x="781050" y="10391775"/>
          <a:ext cx="3105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 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0.3536</a:t>
          </a:r>
        </a:p>
      </xdr:txBody>
    </xdr:sp>
    <xdr:clientData/>
  </xdr:twoCellAnchor>
  <xdr:twoCellAnchor>
    <xdr:from>
      <xdr:col>0</xdr:col>
      <xdr:colOff>400050</xdr:colOff>
      <xdr:row>57</xdr:row>
      <xdr:rowOff>28575</xdr:rowOff>
    </xdr:from>
    <xdr:to>
      <xdr:col>0</xdr:col>
      <xdr:colOff>400050</xdr:colOff>
      <xdr:row>58</xdr:row>
      <xdr:rowOff>9525</xdr:rowOff>
    </xdr:to>
    <xdr:sp>
      <xdr:nvSpPr>
        <xdr:cNvPr id="18" name="Text Box 114"/>
        <xdr:cNvSpPr txBox="1">
          <a:spLocks noChangeArrowheads="1"/>
        </xdr:cNvSpPr>
      </xdr:nvSpPr>
      <xdr:spPr>
        <a:xfrm>
          <a:off x="400050" y="1019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371475</xdr:colOff>
      <xdr:row>58</xdr:row>
      <xdr:rowOff>38100</xdr:rowOff>
    </xdr:from>
    <xdr:to>
      <xdr:col>4</xdr:col>
      <xdr:colOff>504825</xdr:colOff>
      <xdr:row>58</xdr:row>
      <xdr:rowOff>38100</xdr:rowOff>
    </xdr:to>
    <xdr:sp>
      <xdr:nvSpPr>
        <xdr:cNvPr id="19" name="Line 115"/>
        <xdr:cNvSpPr>
          <a:spLocks/>
        </xdr:cNvSpPr>
      </xdr:nvSpPr>
      <xdr:spPr>
        <a:xfrm>
          <a:off x="771525" y="104013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57</xdr:row>
      <xdr:rowOff>28575</xdr:rowOff>
    </xdr:from>
    <xdr:to>
      <xdr:col>4</xdr:col>
      <xdr:colOff>514350</xdr:colOff>
      <xdr:row>59</xdr:row>
      <xdr:rowOff>114300</xdr:rowOff>
    </xdr:to>
    <xdr:sp>
      <xdr:nvSpPr>
        <xdr:cNvPr id="20" name="AutoShape 116"/>
        <xdr:cNvSpPr>
          <a:spLocks/>
        </xdr:cNvSpPr>
      </xdr:nvSpPr>
      <xdr:spPr>
        <a:xfrm>
          <a:off x="733425" y="10191750"/>
          <a:ext cx="31337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56</xdr:row>
      <xdr:rowOff>85725</xdr:rowOff>
    </xdr:from>
    <xdr:to>
      <xdr:col>5</xdr:col>
      <xdr:colOff>333375</xdr:colOff>
      <xdr:row>58</xdr:row>
      <xdr:rowOff>133350</xdr:rowOff>
    </xdr:to>
    <xdr:sp>
      <xdr:nvSpPr>
        <xdr:cNvPr id="21" name="Text Box 117"/>
        <xdr:cNvSpPr txBox="1">
          <a:spLocks noChangeArrowheads="1"/>
        </xdr:cNvSpPr>
      </xdr:nvSpPr>
      <xdr:spPr>
        <a:xfrm>
          <a:off x="3867150" y="10086975"/>
          <a:ext cx="428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1</xdr:col>
      <xdr:colOff>371475</xdr:colOff>
      <xdr:row>59</xdr:row>
      <xdr:rowOff>9525</xdr:rowOff>
    </xdr:to>
    <xdr:sp>
      <xdr:nvSpPr>
        <xdr:cNvPr id="22" name="Text Box 118"/>
        <xdr:cNvSpPr txBox="1">
          <a:spLocks noChangeArrowheads="1"/>
        </xdr:cNvSpPr>
      </xdr:nvSpPr>
      <xdr:spPr>
        <a:xfrm>
          <a:off x="371475" y="1023937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142875</xdr:colOff>
      <xdr:row>56</xdr:row>
      <xdr:rowOff>142875</xdr:rowOff>
    </xdr:from>
    <xdr:to>
      <xdr:col>2</xdr:col>
      <xdr:colOff>428625</xdr:colOff>
      <xdr:row>58</xdr:row>
      <xdr:rowOff>47625</xdr:rowOff>
    </xdr:to>
    <xdr:sp>
      <xdr:nvSpPr>
        <xdr:cNvPr id="23" name="Text Box 119"/>
        <xdr:cNvSpPr txBox="1">
          <a:spLocks noChangeArrowheads="1"/>
        </xdr:cNvSpPr>
      </xdr:nvSpPr>
      <xdr:spPr>
        <a:xfrm>
          <a:off x="2219325" y="10144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</xdr:col>
      <xdr:colOff>1238250</xdr:colOff>
      <xdr:row>52</xdr:row>
      <xdr:rowOff>47625</xdr:rowOff>
    </xdr:from>
    <xdr:to>
      <xdr:col>1</xdr:col>
      <xdr:colOff>1409700</xdr:colOff>
      <xdr:row>52</xdr:row>
      <xdr:rowOff>123825</xdr:rowOff>
    </xdr:to>
    <xdr:sp>
      <xdr:nvSpPr>
        <xdr:cNvPr id="24" name="AutoShape 136"/>
        <xdr:cNvSpPr>
          <a:spLocks/>
        </xdr:cNvSpPr>
      </xdr:nvSpPr>
      <xdr:spPr>
        <a:xfrm>
          <a:off x="1638300" y="9286875"/>
          <a:ext cx="1714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104775</xdr:rowOff>
    </xdr:from>
    <xdr:to>
      <xdr:col>2</xdr:col>
      <xdr:colOff>638175</xdr:colOff>
      <xdr:row>48</xdr:row>
      <xdr:rowOff>104775</xdr:rowOff>
    </xdr:to>
    <xdr:sp>
      <xdr:nvSpPr>
        <xdr:cNvPr id="25" name="Line 137"/>
        <xdr:cNvSpPr>
          <a:spLocks/>
        </xdr:cNvSpPr>
      </xdr:nvSpPr>
      <xdr:spPr>
        <a:xfrm flipV="1">
          <a:off x="2514600" y="8582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323850</xdr:colOff>
      <xdr:row>38</xdr:row>
      <xdr:rowOff>9525</xdr:rowOff>
    </xdr:from>
    <xdr:to>
      <xdr:col>10</xdr:col>
      <xdr:colOff>371475</xdr:colOff>
      <xdr:row>48</xdr:row>
      <xdr:rowOff>38100</xdr:rowOff>
    </xdr:to>
    <xdr:pic>
      <xdr:nvPicPr>
        <xdr:cNvPr id="2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6600825"/>
          <a:ext cx="1857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171450</xdr:rowOff>
    </xdr:from>
    <xdr:to>
      <xdr:col>9</xdr:col>
      <xdr:colOff>200025</xdr:colOff>
      <xdr:row>16</xdr:row>
      <xdr:rowOff>133350</xdr:rowOff>
    </xdr:to>
    <xdr:pic>
      <xdr:nvPicPr>
        <xdr:cNvPr id="27" name="Picture 142" descr="Sag Analysis"/>
        <xdr:cNvPicPr preferRelativeResize="1">
          <a:picLocks noChangeAspect="1"/>
        </xdr:cNvPicPr>
      </xdr:nvPicPr>
      <xdr:blipFill>
        <a:blip r:embed="rId2"/>
        <a:srcRect b="19874"/>
        <a:stretch>
          <a:fillRect/>
        </a:stretch>
      </xdr:blipFill>
      <xdr:spPr>
        <a:xfrm>
          <a:off x="466725" y="428625"/>
          <a:ext cx="61150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24</xdr:row>
      <xdr:rowOff>38100</xdr:rowOff>
    </xdr:from>
    <xdr:to>
      <xdr:col>1</xdr:col>
      <xdr:colOff>657225</xdr:colOff>
      <xdr:row>27</xdr:row>
      <xdr:rowOff>142875</xdr:rowOff>
    </xdr:to>
    <xdr:sp fLocksText="0">
      <xdr:nvSpPr>
        <xdr:cNvPr id="28" name="Text Box 143"/>
        <xdr:cNvSpPr txBox="1">
          <a:spLocks noChangeArrowheads="1"/>
        </xdr:cNvSpPr>
      </xdr:nvSpPr>
      <xdr:spPr>
        <a:xfrm>
          <a:off x="847725" y="4057650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723900</xdr:colOff>
      <xdr:row>20</xdr:row>
      <xdr:rowOff>142875</xdr:rowOff>
    </xdr:from>
    <xdr:to>
      <xdr:col>1</xdr:col>
      <xdr:colOff>933450</xdr:colOff>
      <xdr:row>28</xdr:row>
      <xdr:rowOff>0</xdr:rowOff>
    </xdr:to>
    <xdr:sp fLocksText="0">
      <xdr:nvSpPr>
        <xdr:cNvPr id="29" name="Text Box 144"/>
        <xdr:cNvSpPr txBox="1">
          <a:spLocks noChangeArrowheads="1"/>
        </xdr:cNvSpPr>
      </xdr:nvSpPr>
      <xdr:spPr>
        <a:xfrm>
          <a:off x="1123950" y="3514725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1</xdr:col>
      <xdr:colOff>762000</xdr:colOff>
      <xdr:row>16</xdr:row>
      <xdr:rowOff>152400</xdr:rowOff>
    </xdr:from>
    <xdr:to>
      <xdr:col>1</xdr:col>
      <xdr:colOff>962025</xdr:colOff>
      <xdr:row>20</xdr:row>
      <xdr:rowOff>66675</xdr:rowOff>
    </xdr:to>
    <xdr:sp fLocksText="0">
      <xdr:nvSpPr>
        <xdr:cNvPr id="30" name="Text Box 145"/>
        <xdr:cNvSpPr txBox="1">
          <a:spLocks noChangeArrowheads="1"/>
        </xdr:cNvSpPr>
      </xdr:nvSpPr>
      <xdr:spPr>
        <a:xfrm>
          <a:off x="1162050" y="2876550"/>
          <a:ext cx="200025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228600</xdr:colOff>
      <xdr:row>27</xdr:row>
      <xdr:rowOff>152400</xdr:rowOff>
    </xdr:to>
    <xdr:sp fLocksText="0">
      <xdr:nvSpPr>
        <xdr:cNvPr id="31" name="Text Box 146"/>
        <xdr:cNvSpPr txBox="1">
          <a:spLocks noChangeArrowheads="1"/>
        </xdr:cNvSpPr>
      </xdr:nvSpPr>
      <xdr:spPr>
        <a:xfrm>
          <a:off x="2085975" y="4067175"/>
          <a:ext cx="219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2</xdr:col>
      <xdr:colOff>323850</xdr:colOff>
      <xdr:row>20</xdr:row>
      <xdr:rowOff>142875</xdr:rowOff>
    </xdr:from>
    <xdr:to>
      <xdr:col>2</xdr:col>
      <xdr:colOff>533400</xdr:colOff>
      <xdr:row>28</xdr:row>
      <xdr:rowOff>0</xdr:rowOff>
    </xdr:to>
    <xdr:sp fLocksText="0">
      <xdr:nvSpPr>
        <xdr:cNvPr id="32" name="Text Box 147"/>
        <xdr:cNvSpPr txBox="1">
          <a:spLocks noChangeArrowheads="1"/>
        </xdr:cNvSpPr>
      </xdr:nvSpPr>
      <xdr:spPr>
        <a:xfrm>
          <a:off x="2400300" y="3514725"/>
          <a:ext cx="209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2</xdr:col>
      <xdr:colOff>323850</xdr:colOff>
      <xdr:row>16</xdr:row>
      <xdr:rowOff>152400</xdr:rowOff>
    </xdr:from>
    <xdr:to>
      <xdr:col>2</xdr:col>
      <xdr:colOff>533400</xdr:colOff>
      <xdr:row>20</xdr:row>
      <xdr:rowOff>66675</xdr:rowOff>
    </xdr:to>
    <xdr:sp fLocksText="0">
      <xdr:nvSpPr>
        <xdr:cNvPr id="33" name="Text Box 148"/>
        <xdr:cNvSpPr txBox="1">
          <a:spLocks noChangeArrowheads="1"/>
        </xdr:cNvSpPr>
      </xdr:nvSpPr>
      <xdr:spPr>
        <a:xfrm>
          <a:off x="2400300" y="287655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142875</xdr:rowOff>
    </xdr:from>
    <xdr:to>
      <xdr:col>4</xdr:col>
      <xdr:colOff>209550</xdr:colOff>
      <xdr:row>20</xdr:row>
      <xdr:rowOff>76200</xdr:rowOff>
    </xdr:to>
    <xdr:sp fLocksText="0">
      <xdr:nvSpPr>
        <xdr:cNvPr id="34" name="Text Box 149"/>
        <xdr:cNvSpPr txBox="1">
          <a:spLocks noChangeArrowheads="1"/>
        </xdr:cNvSpPr>
      </xdr:nvSpPr>
      <xdr:spPr>
        <a:xfrm>
          <a:off x="3352800" y="2867025"/>
          <a:ext cx="209550" cy="581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661+53</a:t>
          </a:r>
        </a:p>
      </xdr:txBody>
    </xdr:sp>
    <xdr:clientData/>
  </xdr:twoCellAnchor>
  <xdr:twoCellAnchor>
    <xdr:from>
      <xdr:col>4</xdr:col>
      <xdr:colOff>38100</xdr:colOff>
      <xdr:row>24</xdr:row>
      <xdr:rowOff>47625</xdr:rowOff>
    </xdr:from>
    <xdr:to>
      <xdr:col>4</xdr:col>
      <xdr:colOff>238125</xdr:colOff>
      <xdr:row>27</xdr:row>
      <xdr:rowOff>152400</xdr:rowOff>
    </xdr:to>
    <xdr:sp fLocksText="0">
      <xdr:nvSpPr>
        <xdr:cNvPr id="35" name="Text Box 150"/>
        <xdr:cNvSpPr txBox="1">
          <a:spLocks noChangeArrowheads="1"/>
        </xdr:cNvSpPr>
      </xdr:nvSpPr>
      <xdr:spPr>
        <a:xfrm>
          <a:off x="3390900" y="4067175"/>
          <a:ext cx="200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4</xdr:col>
      <xdr:colOff>314325</xdr:colOff>
      <xdr:row>20</xdr:row>
      <xdr:rowOff>76200</xdr:rowOff>
    </xdr:from>
    <xdr:to>
      <xdr:col>4</xdr:col>
      <xdr:colOff>533400</xdr:colOff>
      <xdr:row>28</xdr:row>
      <xdr:rowOff>85725</xdr:rowOff>
    </xdr:to>
    <xdr:sp fLocksText="0">
      <xdr:nvSpPr>
        <xdr:cNvPr id="36" name="Text Box 151"/>
        <xdr:cNvSpPr txBox="1">
          <a:spLocks noChangeArrowheads="1"/>
        </xdr:cNvSpPr>
      </xdr:nvSpPr>
      <xdr:spPr>
        <a:xfrm>
          <a:off x="3667125" y="3448050"/>
          <a:ext cx="2190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47625</xdr:colOff>
      <xdr:row>16</xdr:row>
      <xdr:rowOff>133350</xdr:rowOff>
    </xdr:from>
    <xdr:to>
      <xdr:col>6</xdr:col>
      <xdr:colOff>266700</xdr:colOff>
      <xdr:row>20</xdr:row>
      <xdr:rowOff>47625</xdr:rowOff>
    </xdr:to>
    <xdr:sp fLocksText="0">
      <xdr:nvSpPr>
        <xdr:cNvPr id="37" name="Text Box 152"/>
        <xdr:cNvSpPr txBox="1">
          <a:spLocks noChangeArrowheads="1"/>
        </xdr:cNvSpPr>
      </xdr:nvSpPr>
      <xdr:spPr>
        <a:xfrm>
          <a:off x="4619625" y="2857500"/>
          <a:ext cx="20955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662+05</a:t>
          </a:r>
        </a:p>
      </xdr:txBody>
    </xdr:sp>
    <xdr:clientData/>
  </xdr:twoCellAnchor>
  <xdr:twoCellAnchor>
    <xdr:from>
      <xdr:col>6</xdr:col>
      <xdr:colOff>381000</xdr:colOff>
      <xdr:row>20</xdr:row>
      <xdr:rowOff>47625</xdr:rowOff>
    </xdr:from>
    <xdr:to>
      <xdr:col>6</xdr:col>
      <xdr:colOff>581025</xdr:colOff>
      <xdr:row>28</xdr:row>
      <xdr:rowOff>66675</xdr:rowOff>
    </xdr:to>
    <xdr:sp fLocksText="0">
      <xdr:nvSpPr>
        <xdr:cNvPr id="38" name="Text Box 153"/>
        <xdr:cNvSpPr txBox="1">
          <a:spLocks noChangeArrowheads="1"/>
        </xdr:cNvSpPr>
      </xdr:nvSpPr>
      <xdr:spPr>
        <a:xfrm>
          <a:off x="4953000" y="3419475"/>
          <a:ext cx="2000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6</xdr:col>
      <xdr:colOff>104775</xdr:colOff>
      <xdr:row>24</xdr:row>
      <xdr:rowOff>0</xdr:rowOff>
    </xdr:from>
    <xdr:to>
      <xdr:col>6</xdr:col>
      <xdr:colOff>314325</xdr:colOff>
      <xdr:row>27</xdr:row>
      <xdr:rowOff>104775</xdr:rowOff>
    </xdr:to>
    <xdr:sp fLocksText="0">
      <xdr:nvSpPr>
        <xdr:cNvPr id="39" name="Text Box 154"/>
        <xdr:cNvSpPr txBox="1">
          <a:spLocks noChangeArrowheads="1"/>
        </xdr:cNvSpPr>
      </xdr:nvSpPr>
      <xdr:spPr>
        <a:xfrm>
          <a:off x="4676775" y="4019550"/>
          <a:ext cx="2095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8</xdr:col>
      <xdr:colOff>428625</xdr:colOff>
      <xdr:row>16</xdr:row>
      <xdr:rowOff>133350</xdr:rowOff>
    </xdr:from>
    <xdr:to>
      <xdr:col>9</xdr:col>
      <xdr:colOff>9525</xdr:colOff>
      <xdr:row>20</xdr:row>
      <xdr:rowOff>47625</xdr:rowOff>
    </xdr:to>
    <xdr:sp fLocksText="0">
      <xdr:nvSpPr>
        <xdr:cNvPr id="40" name="Text Box 155"/>
        <xdr:cNvSpPr txBox="1">
          <a:spLocks noChangeArrowheads="1"/>
        </xdr:cNvSpPr>
      </xdr:nvSpPr>
      <xdr:spPr>
        <a:xfrm>
          <a:off x="6200775" y="2857500"/>
          <a:ext cx="190500" cy="5619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123825</xdr:rowOff>
    </xdr:from>
    <xdr:to>
      <xdr:col>9</xdr:col>
      <xdr:colOff>9525</xdr:colOff>
      <xdr:row>27</xdr:row>
      <xdr:rowOff>152400</xdr:rowOff>
    </xdr:to>
    <xdr:sp fLocksText="0">
      <xdr:nvSpPr>
        <xdr:cNvPr id="41" name="Text Box 156"/>
        <xdr:cNvSpPr txBox="1">
          <a:spLocks noChangeArrowheads="1"/>
        </xdr:cNvSpPr>
      </xdr:nvSpPr>
      <xdr:spPr>
        <a:xfrm>
          <a:off x="6191250" y="3495675"/>
          <a:ext cx="2000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Inlet Elevation</a:t>
          </a:r>
        </a:p>
      </xdr:txBody>
    </xdr:sp>
    <xdr:clientData/>
  </xdr:twoCellAnchor>
  <xdr:twoCellAnchor>
    <xdr:from>
      <xdr:col>8</xdr:col>
      <xdr:colOff>161925</xdr:colOff>
      <xdr:row>24</xdr:row>
      <xdr:rowOff>9525</xdr:rowOff>
    </xdr:from>
    <xdr:to>
      <xdr:col>8</xdr:col>
      <xdr:colOff>352425</xdr:colOff>
      <xdr:row>27</xdr:row>
      <xdr:rowOff>114300</xdr:rowOff>
    </xdr:to>
    <xdr:sp fLocksText="0">
      <xdr:nvSpPr>
        <xdr:cNvPr id="42" name="Text Box 157"/>
        <xdr:cNvSpPr txBox="1">
          <a:spLocks noChangeArrowheads="1"/>
        </xdr:cNvSpPr>
      </xdr:nvSpPr>
      <xdr:spPr>
        <a:xfrm>
          <a:off x="5934075" y="4029075"/>
          <a:ext cx="200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 vert="vert27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Station</a:t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12</xdr:col>
      <xdr:colOff>485775</xdr:colOff>
      <xdr:row>20</xdr:row>
      <xdr:rowOff>66675</xdr:rowOff>
    </xdr:to>
    <xdr:sp>
      <xdr:nvSpPr>
        <xdr:cNvPr id="43" name="Straight Connector 2"/>
        <xdr:cNvSpPr>
          <a:spLocks/>
        </xdr:cNvSpPr>
      </xdr:nvSpPr>
      <xdr:spPr>
        <a:xfrm>
          <a:off x="476250" y="3438525"/>
          <a:ext cx="868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13">
      <selection activeCell="D51" sqref="D51"/>
    </sheetView>
  </sheetViews>
  <sheetFormatPr defaultColWidth="9.140625" defaultRowHeight="12.75"/>
  <cols>
    <col min="1" max="1" width="6.00390625" style="3" customWidth="1"/>
    <col min="2" max="2" width="25.140625" style="3" customWidth="1"/>
    <col min="3" max="3" width="10.00390625" style="3" customWidth="1"/>
    <col min="4" max="7" width="9.140625" style="3" customWidth="1"/>
    <col min="8" max="8" width="8.8515625" style="3" customWidth="1"/>
    <col min="9" max="10" width="9.140625" style="3" customWidth="1"/>
    <col min="11" max="11" width="16.140625" style="3" customWidth="1"/>
    <col min="12" max="16384" width="9.140625" style="3" customWidth="1"/>
  </cols>
  <sheetData>
    <row r="1" spans="1:11" ht="2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0.25">
      <c r="A2" s="37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>
      <c r="A18" s="6"/>
    </row>
    <row r="19" ht="12.75"/>
    <row r="20" ht="12.75"/>
    <row r="21" ht="12.75"/>
    <row r="22" ht="12.75">
      <c r="P22" s="3" t="str">
        <f>" "&amp;TEXT(dBallow/2,"general")&amp;" ft allowable)"</f>
        <v> 0.1 ft allowable)</v>
      </c>
    </row>
    <row r="23" ht="12.75"/>
    <row r="24" ht="12.75"/>
    <row r="25" ht="12.75"/>
    <row r="26" ht="12.75"/>
    <row r="27" ht="12.75"/>
    <row r="28" ht="12.75"/>
    <row r="29" ht="12.75"/>
    <row r="30" ht="12.75"/>
    <row r="31" spans="2:9" ht="15.75" customHeight="1">
      <c r="B31" s="3" t="s">
        <v>0</v>
      </c>
      <c r="C31" s="3" t="s">
        <v>1</v>
      </c>
      <c r="D31" s="1">
        <v>0.02</v>
      </c>
      <c r="E31" s="3" t="s">
        <v>2</v>
      </c>
      <c r="F31" s="3" t="s">
        <v>32</v>
      </c>
      <c r="H31" s="10">
        <v>8</v>
      </c>
      <c r="I31" s="3" t="s">
        <v>3</v>
      </c>
    </row>
    <row r="32" spans="2:9" ht="15.75" customHeight="1">
      <c r="B32" s="3" t="s">
        <v>4</v>
      </c>
      <c r="C32" s="3" t="s">
        <v>31</v>
      </c>
      <c r="D32" s="10">
        <v>10</v>
      </c>
      <c r="E32" s="3" t="s">
        <v>3</v>
      </c>
      <c r="F32" s="3" t="s">
        <v>33</v>
      </c>
      <c r="H32" s="10">
        <v>12</v>
      </c>
      <c r="I32" s="3" t="s">
        <v>3</v>
      </c>
    </row>
    <row r="33" spans="2:7" ht="15.75" customHeight="1">
      <c r="B33" s="3" t="s">
        <v>4</v>
      </c>
      <c r="C33" s="3" t="s">
        <v>5</v>
      </c>
      <c r="D33" s="19">
        <f>Slope*Zd</f>
        <v>0.2</v>
      </c>
      <c r="E33" s="3" t="s">
        <v>3</v>
      </c>
      <c r="F33" s="6" t="s">
        <v>30</v>
      </c>
      <c r="G33" s="11" t="str">
        <f>" "&amp;TEXT(dBallow/2,"general")&amp;" ft allowable)"</f>
        <v> 0.1 ft allowable)</v>
      </c>
    </row>
    <row r="34" spans="2:5" ht="15.75" customHeight="1">
      <c r="B34" s="3" t="s">
        <v>23</v>
      </c>
      <c r="C34" s="11" t="s">
        <v>26</v>
      </c>
      <c r="D34" s="12">
        <v>5</v>
      </c>
      <c r="E34" s="11" t="s">
        <v>20</v>
      </c>
    </row>
    <row r="35" spans="3:4" ht="15.75" customHeight="1">
      <c r="C35" s="11" t="s">
        <v>21</v>
      </c>
      <c r="D35" s="10">
        <v>8.96</v>
      </c>
    </row>
    <row r="36" spans="3:4" ht="15.75" customHeight="1">
      <c r="C36" s="11" t="s">
        <v>22</v>
      </c>
      <c r="D36" s="1">
        <v>0.585</v>
      </c>
    </row>
    <row r="37" spans="2:6" ht="15.75" customHeight="1">
      <c r="B37" s="3" t="s">
        <v>24</v>
      </c>
      <c r="C37" s="3" t="s">
        <v>6</v>
      </c>
      <c r="D37" s="24">
        <f>ROUND(m/TC^n,3)</f>
        <v>3.495</v>
      </c>
      <c r="E37" s="3" t="s">
        <v>7</v>
      </c>
      <c r="F37" s="3" t="str">
        <f>"(for "&amp;TEXT(TC,"general")&amp;" minute duration)"</f>
        <v>(for 5 minute duration)</v>
      </c>
    </row>
    <row r="38" ht="15.75" customHeight="1">
      <c r="D38" s="4"/>
    </row>
    <row r="39" spans="2:8" ht="15.75" customHeight="1">
      <c r="B39" s="8"/>
      <c r="C39" s="3" t="s">
        <v>11</v>
      </c>
      <c r="D39" s="10">
        <v>100</v>
      </c>
      <c r="E39" s="3" t="s">
        <v>3</v>
      </c>
      <c r="F39" s="3" t="s">
        <v>12</v>
      </c>
      <c r="G39" s="10">
        <v>100</v>
      </c>
      <c r="H39" s="3" t="s">
        <v>3</v>
      </c>
    </row>
    <row r="40" spans="2:8" ht="15.75" customHeight="1">
      <c r="B40" s="23" t="s">
        <v>13</v>
      </c>
      <c r="C40" s="3" t="s">
        <v>14</v>
      </c>
      <c r="D40" s="10">
        <v>20</v>
      </c>
      <c r="E40" s="3" t="s">
        <v>3</v>
      </c>
      <c r="F40" s="3" t="s">
        <v>15</v>
      </c>
      <c r="G40" s="10">
        <v>20</v>
      </c>
      <c r="H40" s="3" t="s">
        <v>3</v>
      </c>
    </row>
    <row r="41" spans="2:8" ht="15.75" customHeight="1">
      <c r="B41" s="23" t="s">
        <v>27</v>
      </c>
      <c r="C41" s="3" t="s">
        <v>47</v>
      </c>
      <c r="D41" s="10">
        <v>0.15</v>
      </c>
      <c r="E41" s="3" t="s">
        <v>29</v>
      </c>
      <c r="F41" s="3" t="s">
        <v>48</v>
      </c>
      <c r="G41" s="10">
        <v>0.15</v>
      </c>
      <c r="H41" s="3" t="s">
        <v>29</v>
      </c>
    </row>
    <row r="42" spans="2:8" ht="15.75" customHeight="1">
      <c r="B42" s="23" t="s">
        <v>28</v>
      </c>
      <c r="C42" s="3" t="s">
        <v>16</v>
      </c>
      <c r="D42" s="24">
        <f>0.95*I*Length1*Width1/43560</f>
        <v>0.15244490358126725</v>
      </c>
      <c r="E42" s="3" t="s">
        <v>29</v>
      </c>
      <c r="F42" s="3" t="s">
        <v>17</v>
      </c>
      <c r="G42" s="24">
        <f>0.95*I*Length2*Width2/43560</f>
        <v>0.15244490358126725</v>
      </c>
      <c r="H42" s="3" t="s">
        <v>29</v>
      </c>
    </row>
    <row r="43" ht="12.75" customHeight="1"/>
    <row r="44" ht="15.75" customHeight="1">
      <c r="B44" s="20" t="s">
        <v>35</v>
      </c>
    </row>
    <row r="45" ht="12.75" customHeight="1"/>
    <row r="46" spans="1:5" ht="15.75" customHeight="1">
      <c r="A46" s="11" t="s">
        <v>46</v>
      </c>
      <c r="C46" s="6" t="str">
        <f>"   "&amp;TEXT(QBP1,"0.00")&amp;" + "&amp;TEXT(QQ1,"0.00")&amp;" + "&amp;TEXT(QBP2,"0.00")&amp;" + "&amp;TEXT(QQ2,"0.00")&amp;"   =   "</f>
        <v>   0.15 + 0.15 + 0.15 + 0.15   =   </v>
      </c>
      <c r="D46" s="27">
        <f>QBP1+QQ1+QBP2+QQ2</f>
        <v>0.6048898071625345</v>
      </c>
      <c r="E46" s="3" t="s">
        <v>29</v>
      </c>
    </row>
    <row r="47" ht="12.75" customHeight="1"/>
    <row r="48" ht="15.75" customHeight="1">
      <c r="G48" s="11"/>
    </row>
    <row r="49" spans="3:7" ht="12.75" customHeight="1">
      <c r="C49" s="6" t="s">
        <v>41</v>
      </c>
      <c r="D49" s="2" t="s">
        <v>53</v>
      </c>
      <c r="G49" s="11"/>
    </row>
    <row r="50" spans="1:10" ht="15.75" customHeight="1">
      <c r="A50" s="26"/>
      <c r="B50" s="5"/>
      <c r="C50" s="3" t="s">
        <v>51</v>
      </c>
      <c r="D50" s="19">
        <f>(2*PIW1/2+PIL1)</f>
        <v>0</v>
      </c>
      <c r="E50" s="3" t="s">
        <v>3</v>
      </c>
      <c r="F50" s="6" t="s">
        <v>8</v>
      </c>
      <c r="G50" s="2">
        <v>0</v>
      </c>
      <c r="H50" s="6" t="s">
        <v>9</v>
      </c>
      <c r="I50" s="2">
        <v>0</v>
      </c>
      <c r="J50" s="18"/>
    </row>
    <row r="51" spans="2:10" ht="15.75" customHeight="1">
      <c r="B51" s="5"/>
      <c r="C51" s="3" t="s">
        <v>10</v>
      </c>
      <c r="D51" s="24">
        <f>IF(D49="C",(2*PIW2/2+PIL2),IF(D49="G",(2*PIW2/2+PIL2),"C47=C/G"))</f>
        <v>2.56</v>
      </c>
      <c r="E51" s="3" t="s">
        <v>3</v>
      </c>
      <c r="F51" s="6" t="s">
        <v>8</v>
      </c>
      <c r="G51" s="10">
        <v>1.31</v>
      </c>
      <c r="H51" s="6" t="s">
        <v>9</v>
      </c>
      <c r="I51" s="10">
        <v>1.25</v>
      </c>
      <c r="J51" s="18"/>
    </row>
    <row r="52" spans="2:10" ht="15.75" customHeight="1">
      <c r="B52" s="5"/>
      <c r="C52" s="3" t="s">
        <v>50</v>
      </c>
      <c r="D52" s="19">
        <f>(2*PIW3/2+PIL3)</f>
        <v>0</v>
      </c>
      <c r="E52" s="3" t="s">
        <v>3</v>
      </c>
      <c r="F52" s="6" t="s">
        <v>8</v>
      </c>
      <c r="G52" s="2">
        <v>0</v>
      </c>
      <c r="H52" s="6" t="s">
        <v>9</v>
      </c>
      <c r="I52" s="2">
        <v>0</v>
      </c>
      <c r="J52" s="18"/>
    </row>
    <row r="53" spans="2:9" ht="15.75" customHeight="1">
      <c r="B53" s="5"/>
      <c r="D53" s="4"/>
      <c r="F53" s="6"/>
      <c r="G53" s="4"/>
      <c r="H53" s="7"/>
      <c r="I53" s="4"/>
    </row>
    <row r="54" ht="15.75" customHeight="1">
      <c r="B54" s="9" t="s">
        <v>34</v>
      </c>
    </row>
    <row r="55" ht="12.75" customHeight="1"/>
    <row r="56" spans="1:9" ht="15.75" customHeight="1">
      <c r="A56" s="35"/>
      <c r="B56" s="9" t="s">
        <v>39</v>
      </c>
      <c r="E56" s="22"/>
      <c r="G56" s="27">
        <f>3*D50*(0.5*dBallow)^1.5+3*D51*(dBallow^1.5)+3*D52*(0.5*dBallow)^1.5</f>
        <v>0.6869200826879356</v>
      </c>
      <c r="H56" s="3" t="s">
        <v>29</v>
      </c>
      <c r="I56" s="32" t="str">
        <f>IF(sumq&gt;=Q,"Capacity is adequate,","Capacity is inadequate")</f>
        <v>Capacity is adequate,</v>
      </c>
    </row>
    <row r="57" spans="2:9" ht="12.75" customHeight="1">
      <c r="B57" s="9"/>
      <c r="I57" s="31" t="str">
        <f>IF(sumq&gt;=Q,"design is complete.","additional inlets required.")</f>
        <v>design is complete.</v>
      </c>
    </row>
    <row r="58" spans="1:9" ht="15.75" customHeight="1">
      <c r="A58" s="25"/>
      <c r="I58" s="31"/>
    </row>
    <row r="59" spans="7:9" ht="15.75" customHeight="1">
      <c r="G59" s="27">
        <f>(Q/((3*D50*0.3536)+(3*D51)+(0.3536*3*D52)))^(2/3)</f>
        <v>0.18374267338585565</v>
      </c>
      <c r="H59" s="3" t="s">
        <v>3</v>
      </c>
      <c r="I59" s="33" t="s">
        <v>38</v>
      </c>
    </row>
    <row r="60" ht="18" customHeight="1">
      <c r="I60" s="31" t="s">
        <v>37</v>
      </c>
    </row>
    <row r="61" ht="15.75" customHeight="1">
      <c r="B61" s="3" t="s">
        <v>18</v>
      </c>
    </row>
    <row r="62" ht="15.75" customHeight="1">
      <c r="B62" s="3" t="s">
        <v>42</v>
      </c>
    </row>
    <row r="63" spans="1:6" ht="12.75" customHeight="1">
      <c r="A63"/>
      <c r="B63"/>
      <c r="C63" s="16"/>
      <c r="D63" s="13"/>
      <c r="E63" s="14"/>
      <c r="F63"/>
    </row>
    <row r="64" spans="1:8" ht="15.75" customHeight="1">
      <c r="A64" s="21" t="s">
        <v>19</v>
      </c>
      <c r="B64"/>
      <c r="C64" s="16"/>
      <c r="D64" s="13"/>
      <c r="E64" s="15"/>
      <c r="F64"/>
      <c r="G64" s="6"/>
      <c r="H64" s="17"/>
    </row>
    <row r="65" ht="15.75" customHeight="1">
      <c r="A65" s="34" t="s">
        <v>52</v>
      </c>
    </row>
    <row r="66" ht="15.75" customHeight="1">
      <c r="A66" s="34" t="s">
        <v>54</v>
      </c>
    </row>
    <row r="67" ht="15.75" customHeight="1">
      <c r="A67" s="34" t="s">
        <v>43</v>
      </c>
    </row>
    <row r="68" ht="12">
      <c r="A68" s="3" t="s">
        <v>55</v>
      </c>
    </row>
    <row r="69" ht="15">
      <c r="A69" s="34" t="s">
        <v>49</v>
      </c>
    </row>
    <row r="70" ht="15">
      <c r="A70" s="18"/>
    </row>
    <row r="71" ht="15">
      <c r="A71" s="18"/>
    </row>
    <row r="72" ht="12">
      <c r="C72" s="28"/>
    </row>
    <row r="73" ht="12">
      <c r="C73" s="29"/>
    </row>
    <row r="75" ht="12">
      <c r="E75" s="30"/>
    </row>
  </sheetData>
  <sheetProtection/>
  <mergeCells count="2">
    <mergeCell ref="A1:K1"/>
    <mergeCell ref="A2:K2"/>
  </mergeCells>
  <printOptions horizontalCentered="1"/>
  <pageMargins left="0.5" right="0.75" top="0.5" bottom="0.5" header="0.5" footer="0.25"/>
  <pageSetup fitToHeight="0" fitToWidth="1" horizontalDpi="600" verticalDpi="600" orientation="portrait" scale="77" r:id="rId2"/>
  <headerFooter alignWithMargins="0">
    <oddFooter xml:space="preserve">&amp;LXL1024&amp;C&amp;F&amp;R&amp;D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tabSelected="1" zoomScale="115" zoomScaleNormal="115" zoomScalePageLayoutView="0" workbookViewId="0" topLeftCell="A1">
      <selection activeCell="D51" sqref="D51"/>
    </sheetView>
  </sheetViews>
  <sheetFormatPr defaultColWidth="9.140625" defaultRowHeight="12.75"/>
  <cols>
    <col min="1" max="1" width="6.00390625" style="3" customWidth="1"/>
    <col min="2" max="2" width="25.140625" style="3" customWidth="1"/>
    <col min="3" max="3" width="10.00390625" style="3" customWidth="1"/>
    <col min="4" max="7" width="9.140625" style="3" customWidth="1"/>
    <col min="8" max="8" width="8.8515625" style="3" customWidth="1"/>
    <col min="9" max="10" width="9.140625" style="3" customWidth="1"/>
    <col min="11" max="11" width="16.140625" style="3" customWidth="1"/>
    <col min="12" max="16384" width="9.140625" style="3" customWidth="1"/>
  </cols>
  <sheetData>
    <row r="1" spans="1:11" ht="2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0.25">
      <c r="A2" s="37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>
      <c r="A18" s="6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9" ht="15.75" customHeight="1">
      <c r="B31" s="3" t="s">
        <v>0</v>
      </c>
      <c r="C31" s="3" t="s">
        <v>1</v>
      </c>
      <c r="D31" s="1">
        <v>0.02</v>
      </c>
      <c r="E31" s="3" t="s">
        <v>2</v>
      </c>
      <c r="F31" s="3" t="s">
        <v>32</v>
      </c>
      <c r="H31" s="10">
        <v>8</v>
      </c>
      <c r="I31" s="3" t="s">
        <v>3</v>
      </c>
    </row>
    <row r="32" spans="2:9" ht="15.75" customHeight="1">
      <c r="B32" s="3" t="s">
        <v>4</v>
      </c>
      <c r="C32" s="3" t="s">
        <v>31</v>
      </c>
      <c r="D32" s="10">
        <v>12</v>
      </c>
      <c r="E32" s="3" t="s">
        <v>3</v>
      </c>
      <c r="F32" s="3" t="s">
        <v>33</v>
      </c>
      <c r="H32" s="10">
        <v>11</v>
      </c>
      <c r="I32" s="3" t="s">
        <v>3</v>
      </c>
    </row>
    <row r="33" spans="2:7" ht="15.75" customHeight="1">
      <c r="B33" s="3" t="s">
        <v>4</v>
      </c>
      <c r="C33" s="3" t="s">
        <v>5</v>
      </c>
      <c r="D33" s="19">
        <f>Slope*Zd</f>
        <v>0.24</v>
      </c>
      <c r="E33" s="3" t="s">
        <v>3</v>
      </c>
      <c r="F33" s="6" t="s">
        <v>30</v>
      </c>
      <c r="G33" s="11" t="str">
        <f>" "&amp;TEXT(dBallow/2,"general")&amp;" ft allowable)"</f>
        <v> 0.12 ft allowable)</v>
      </c>
    </row>
    <row r="34" spans="2:5" ht="15.75" customHeight="1">
      <c r="B34" s="3" t="s">
        <v>23</v>
      </c>
      <c r="C34" s="11" t="s">
        <v>26</v>
      </c>
      <c r="D34" s="12">
        <v>5</v>
      </c>
      <c r="E34" s="11" t="s">
        <v>20</v>
      </c>
    </row>
    <row r="35" spans="3:4" ht="15.75" customHeight="1">
      <c r="C35" s="11" t="s">
        <v>21</v>
      </c>
      <c r="D35" s="10">
        <v>5</v>
      </c>
    </row>
    <row r="36" spans="3:4" ht="15.75" customHeight="1">
      <c r="C36" s="11" t="s">
        <v>22</v>
      </c>
      <c r="D36" s="1">
        <v>0.525</v>
      </c>
    </row>
    <row r="37" spans="2:6" ht="15.75" customHeight="1">
      <c r="B37" s="3" t="s">
        <v>24</v>
      </c>
      <c r="C37" s="3" t="s">
        <v>6</v>
      </c>
      <c r="D37" s="24">
        <f>ROUND(m/TC^n,3)</f>
        <v>2.148</v>
      </c>
      <c r="E37" s="3" t="s">
        <v>7</v>
      </c>
      <c r="F37" s="3" t="str">
        <f>"(for "&amp;TEXT(TC,"general")&amp;" minute duration)"</f>
        <v>(for 5 minute duration)</v>
      </c>
    </row>
    <row r="38" ht="15.75" customHeight="1">
      <c r="D38" s="4"/>
    </row>
    <row r="39" spans="2:8" ht="15.75" customHeight="1">
      <c r="B39" s="8"/>
      <c r="C39" s="3" t="s">
        <v>11</v>
      </c>
      <c r="D39" s="10">
        <v>100</v>
      </c>
      <c r="E39" s="3" t="s">
        <v>3</v>
      </c>
      <c r="F39" s="3" t="s">
        <v>12</v>
      </c>
      <c r="G39" s="10">
        <v>100</v>
      </c>
      <c r="H39" s="3" t="s">
        <v>3</v>
      </c>
    </row>
    <row r="40" spans="2:8" ht="15.75" customHeight="1">
      <c r="B40" s="23" t="s">
        <v>13</v>
      </c>
      <c r="C40" s="3" t="s">
        <v>14</v>
      </c>
      <c r="D40" s="10">
        <v>20</v>
      </c>
      <c r="E40" s="3" t="s">
        <v>3</v>
      </c>
      <c r="F40" s="3" t="s">
        <v>15</v>
      </c>
      <c r="G40" s="10">
        <v>20</v>
      </c>
      <c r="H40" s="3" t="s">
        <v>3</v>
      </c>
    </row>
    <row r="41" spans="2:8" ht="15.75" customHeight="1">
      <c r="B41" s="23" t="s">
        <v>27</v>
      </c>
      <c r="C41" s="3" t="s">
        <v>47</v>
      </c>
      <c r="D41" s="10">
        <v>0.3</v>
      </c>
      <c r="E41" s="3" t="s">
        <v>29</v>
      </c>
      <c r="F41" s="3" t="s">
        <v>48</v>
      </c>
      <c r="G41" s="10">
        <v>0.3</v>
      </c>
      <c r="H41" s="3" t="s">
        <v>29</v>
      </c>
    </row>
    <row r="42" spans="2:8" ht="15.75" customHeight="1">
      <c r="B42" s="23" t="s">
        <v>28</v>
      </c>
      <c r="C42" s="3" t="s">
        <v>16</v>
      </c>
      <c r="D42" s="24">
        <f>0.95*I*Length1*Width1/43560</f>
        <v>0.09369146005509642</v>
      </c>
      <c r="E42" s="3" t="s">
        <v>29</v>
      </c>
      <c r="F42" s="3" t="s">
        <v>17</v>
      </c>
      <c r="G42" s="24">
        <f>0.95*I*Length2*Width2/43560</f>
        <v>0.09369146005509642</v>
      </c>
      <c r="H42" s="3" t="s">
        <v>29</v>
      </c>
    </row>
    <row r="43" ht="12.75" customHeight="1"/>
    <row r="44" ht="15.75" customHeight="1">
      <c r="B44" s="20" t="s">
        <v>35</v>
      </c>
    </row>
    <row r="45" ht="12.75" customHeight="1"/>
    <row r="46" spans="1:5" ht="15.75" customHeight="1">
      <c r="A46" s="11" t="s">
        <v>46</v>
      </c>
      <c r="C46" s="6" t="str">
        <f>"   "&amp;TEXT(QBP1,"0.00")&amp;" + "&amp;TEXT(QQ1,"0.00")&amp;" + "&amp;TEXT(QBP2,"0.00")&amp;" + "&amp;TEXT(QQ2,"0.00")&amp;"   =   "</f>
        <v>   0.30 + 0.09 + 0.30 + 0.09   =   </v>
      </c>
      <c r="D46" s="27">
        <f>QBP1+QQ1+QBP2+QQ2</f>
        <v>0.7873829201101928</v>
      </c>
      <c r="E46" s="3" t="s">
        <v>29</v>
      </c>
    </row>
    <row r="47" ht="12.75" customHeight="1"/>
    <row r="48" ht="15.75" customHeight="1">
      <c r="G48" s="11"/>
    </row>
    <row r="49" spans="3:7" ht="12.75" customHeight="1">
      <c r="C49" s="6" t="s">
        <v>41</v>
      </c>
      <c r="D49" s="2" t="s">
        <v>53</v>
      </c>
      <c r="G49" s="11"/>
    </row>
    <row r="50" spans="1:10" ht="15.75" customHeight="1">
      <c r="A50" s="26"/>
      <c r="B50" s="5"/>
      <c r="C50" s="3" t="s">
        <v>51</v>
      </c>
      <c r="D50" s="19">
        <f>(2*PIW1/2+PIL1)</f>
        <v>2.56</v>
      </c>
      <c r="E50" s="3" t="s">
        <v>3</v>
      </c>
      <c r="F50" s="6" t="s">
        <v>8</v>
      </c>
      <c r="G50" s="2">
        <v>1.31</v>
      </c>
      <c r="H50" s="6" t="s">
        <v>9</v>
      </c>
      <c r="I50" s="2">
        <v>1.25</v>
      </c>
      <c r="J50" s="18"/>
    </row>
    <row r="51" spans="2:10" ht="15.75" customHeight="1">
      <c r="B51" s="5"/>
      <c r="C51" s="3" t="s">
        <v>10</v>
      </c>
      <c r="D51" s="24">
        <f>IF(D49="C",(2*(PIW2/2+PIL2)),IF(D49="G",(2*PIW2/2+PIL2),"C47=C/G"))</f>
        <v>2.56</v>
      </c>
      <c r="E51" s="3" t="s">
        <v>3</v>
      </c>
      <c r="F51" s="6" t="s">
        <v>8</v>
      </c>
      <c r="G51" s="2">
        <v>1.31</v>
      </c>
      <c r="H51" s="6" t="s">
        <v>9</v>
      </c>
      <c r="I51" s="2">
        <v>1.25</v>
      </c>
      <c r="J51" s="18"/>
    </row>
    <row r="52" spans="2:10" ht="15.75" customHeight="1">
      <c r="B52" s="5"/>
      <c r="C52" s="3" t="s">
        <v>50</v>
      </c>
      <c r="D52" s="19">
        <f>(2*PIW3/2+PIL3)</f>
        <v>2.56</v>
      </c>
      <c r="E52" s="3" t="s">
        <v>3</v>
      </c>
      <c r="F52" s="6" t="s">
        <v>8</v>
      </c>
      <c r="G52" s="2">
        <v>1.31</v>
      </c>
      <c r="H52" s="6" t="s">
        <v>9</v>
      </c>
      <c r="I52" s="2">
        <v>1.25</v>
      </c>
      <c r="J52" s="18"/>
    </row>
    <row r="53" spans="2:9" ht="15.75" customHeight="1">
      <c r="B53" s="5"/>
      <c r="D53" s="4"/>
      <c r="F53" s="6"/>
      <c r="G53" s="4"/>
      <c r="H53" s="7"/>
      <c r="I53" s="4"/>
    </row>
    <row r="54" ht="15.75" customHeight="1">
      <c r="B54" s="9" t="s">
        <v>34</v>
      </c>
    </row>
    <row r="55" ht="12.75" customHeight="1"/>
    <row r="56" spans="1:9" ht="15.75" customHeight="1">
      <c r="A56" s="35"/>
      <c r="B56" s="9" t="s">
        <v>39</v>
      </c>
      <c r="E56" s="22"/>
      <c r="G56" s="27">
        <f>3*D50*(0.5*dBallow)^1.5+3*D51*(dBallow^1.5)+3*D52*(0.5*dBallow)^1.5</f>
        <v>1.5414831084817813</v>
      </c>
      <c r="H56" s="3" t="s">
        <v>29</v>
      </c>
      <c r="I56" s="32" t="str">
        <f>IF(sumq&gt;=Q,"Capacity is adequate,","Capacity is inadequate")</f>
        <v>Capacity is adequate,</v>
      </c>
    </row>
    <row r="57" spans="2:9" ht="12.75" customHeight="1">
      <c r="B57" s="9"/>
      <c r="I57" s="31" t="str">
        <f>IF(sumq&gt;=Q,"design is complete.","additional inlets required.")</f>
        <v>design is complete.</v>
      </c>
    </row>
    <row r="58" spans="1:9" ht="15.75" customHeight="1">
      <c r="A58" s="25"/>
      <c r="I58" s="31"/>
    </row>
    <row r="59" spans="7:9" ht="15.75" customHeight="1">
      <c r="G59" s="27">
        <f>(Q/((3*D50*0.3536)+(3*D51)+(0.3536*3*D52)))^(2/3)</f>
        <v>0.15335345978848547</v>
      </c>
      <c r="H59" s="3" t="s">
        <v>3</v>
      </c>
      <c r="I59" s="33" t="s">
        <v>38</v>
      </c>
    </row>
    <row r="60" ht="18" customHeight="1">
      <c r="I60" s="31" t="s">
        <v>37</v>
      </c>
    </row>
    <row r="61" ht="15.75" customHeight="1">
      <c r="B61" s="3" t="s">
        <v>18</v>
      </c>
    </row>
    <row r="62" ht="15.75" customHeight="1">
      <c r="B62" s="3" t="s">
        <v>42</v>
      </c>
    </row>
    <row r="63" spans="1:6" ht="12.75" customHeight="1">
      <c r="A63"/>
      <c r="B63"/>
      <c r="C63" s="16"/>
      <c r="D63" s="13"/>
      <c r="E63" s="14"/>
      <c r="F63"/>
    </row>
    <row r="64" spans="1:8" ht="15.75" customHeight="1">
      <c r="A64" s="21" t="s">
        <v>19</v>
      </c>
      <c r="B64"/>
      <c r="C64" s="16"/>
      <c r="D64" s="13"/>
      <c r="E64" s="15"/>
      <c r="F64"/>
      <c r="G64" s="6"/>
      <c r="H64" s="17"/>
    </row>
    <row r="65" ht="15.75" customHeight="1">
      <c r="A65" s="34" t="s">
        <v>52</v>
      </c>
    </row>
    <row r="66" ht="15.75" customHeight="1">
      <c r="A66" s="34" t="s">
        <v>54</v>
      </c>
    </row>
    <row r="67" ht="15.75" customHeight="1">
      <c r="A67" s="34" t="s">
        <v>43</v>
      </c>
    </row>
    <row r="68" ht="12">
      <c r="A68" s="3" t="s">
        <v>55</v>
      </c>
    </row>
    <row r="69" ht="15">
      <c r="A69" s="34" t="s">
        <v>49</v>
      </c>
    </row>
    <row r="70" ht="15">
      <c r="A70" s="18"/>
    </row>
    <row r="71" ht="15">
      <c r="A71" s="18"/>
    </row>
    <row r="72" ht="12">
      <c r="C72" s="28"/>
    </row>
    <row r="73" ht="12">
      <c r="C73" s="29"/>
    </row>
    <row r="75" ht="12">
      <c r="E75" s="30"/>
    </row>
  </sheetData>
  <sheetProtection/>
  <mergeCells count="2">
    <mergeCell ref="A1:K1"/>
    <mergeCell ref="A2:K2"/>
  </mergeCells>
  <printOptions horizontalCentered="1"/>
  <pageMargins left="0.5" right="0.75" top="0.5" bottom="0.5" header="0.5" footer="0.25"/>
  <pageSetup fitToHeight="0" fitToWidth="1" horizontalDpi="600" verticalDpi="600" orientation="portrait" scale="77" r:id="rId2"/>
  <headerFooter alignWithMargins="0">
    <oddFooter xml:space="preserve">&amp;LXL1024&amp;C&amp;F&amp;R&amp;D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PageLayoutView="0" workbookViewId="0" topLeftCell="A16">
      <selection activeCell="D39" sqref="D39"/>
    </sheetView>
  </sheetViews>
  <sheetFormatPr defaultColWidth="9.140625" defaultRowHeight="12.75"/>
  <cols>
    <col min="1" max="1" width="6.00390625" style="3" customWidth="1"/>
    <col min="2" max="2" width="25.140625" style="3" customWidth="1"/>
    <col min="3" max="3" width="10.00390625" style="3" customWidth="1"/>
    <col min="4" max="7" width="9.140625" style="3" customWidth="1"/>
    <col min="8" max="8" width="8.8515625" style="3" customWidth="1"/>
    <col min="9" max="10" width="9.140625" style="3" customWidth="1"/>
    <col min="11" max="11" width="16.140625" style="3" customWidth="1"/>
    <col min="12" max="16384" width="9.140625" style="3" customWidth="1"/>
  </cols>
  <sheetData>
    <row r="1" spans="1:11" ht="2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7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>
      <c r="A18" s="6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9" ht="15.75" customHeight="1">
      <c r="B31" s="3" t="s">
        <v>0</v>
      </c>
      <c r="C31" s="3" t="s">
        <v>1</v>
      </c>
      <c r="D31" s="1">
        <v>0.02</v>
      </c>
      <c r="E31" s="3" t="s">
        <v>2</v>
      </c>
      <c r="F31" s="3" t="s">
        <v>32</v>
      </c>
      <c r="H31" s="10">
        <v>6</v>
      </c>
      <c r="I31" s="3" t="s">
        <v>3</v>
      </c>
    </row>
    <row r="32" spans="2:9" ht="15.75" customHeight="1">
      <c r="B32" s="3" t="s">
        <v>4</v>
      </c>
      <c r="C32" s="3" t="s">
        <v>31</v>
      </c>
      <c r="D32" s="10">
        <v>12</v>
      </c>
      <c r="E32" s="3" t="s">
        <v>3</v>
      </c>
      <c r="F32" s="3" t="s">
        <v>33</v>
      </c>
      <c r="H32" s="10">
        <v>12</v>
      </c>
      <c r="I32" s="3" t="s">
        <v>3</v>
      </c>
    </row>
    <row r="33" spans="2:7" ht="15.75" customHeight="1">
      <c r="B33" s="3" t="s">
        <v>4</v>
      </c>
      <c r="C33" s="3" t="s">
        <v>5</v>
      </c>
      <c r="D33" s="19">
        <f>Slope*Zd</f>
        <v>0.24</v>
      </c>
      <c r="E33" s="3" t="s">
        <v>3</v>
      </c>
      <c r="F33" s="6" t="s">
        <v>30</v>
      </c>
      <c r="G33" s="11" t="str">
        <f>" "&amp;TEXT(dBallow/2,"general")&amp;" ft allowable)"</f>
        <v> 0.12 ft allowable)</v>
      </c>
    </row>
    <row r="34" spans="2:5" ht="15.75" customHeight="1">
      <c r="B34" s="3" t="s">
        <v>23</v>
      </c>
      <c r="C34" s="11" t="s">
        <v>26</v>
      </c>
      <c r="D34" s="12">
        <v>5</v>
      </c>
      <c r="E34" s="11" t="s">
        <v>20</v>
      </c>
    </row>
    <row r="35" spans="3:4" ht="15.75" customHeight="1">
      <c r="C35" s="11" t="s">
        <v>21</v>
      </c>
      <c r="D35" s="10">
        <v>8.28</v>
      </c>
    </row>
    <row r="36" spans="3:4" ht="15.75" customHeight="1">
      <c r="C36" s="11" t="s">
        <v>22</v>
      </c>
      <c r="D36" s="1">
        <v>0.567</v>
      </c>
    </row>
    <row r="37" spans="2:6" ht="15.75" customHeight="1">
      <c r="B37" s="3" t="s">
        <v>24</v>
      </c>
      <c r="C37" s="3" t="s">
        <v>6</v>
      </c>
      <c r="D37" s="24">
        <f>ROUND(m/TC^n,3)</f>
        <v>3.324</v>
      </c>
      <c r="E37" s="3" t="s">
        <v>7</v>
      </c>
      <c r="F37" s="3" t="str">
        <f>"(for "&amp;TEXT(TC,"general")&amp;" minute duration)"</f>
        <v>(for 5 minute duration)</v>
      </c>
    </row>
    <row r="38" ht="15.75" customHeight="1">
      <c r="D38" s="4"/>
    </row>
    <row r="39" spans="2:8" ht="15.75" customHeight="1">
      <c r="B39" s="8"/>
      <c r="C39" s="3" t="s">
        <v>11</v>
      </c>
      <c r="D39" s="10">
        <v>153</v>
      </c>
      <c r="E39" s="3" t="s">
        <v>3</v>
      </c>
      <c r="F39" s="3" t="s">
        <v>12</v>
      </c>
      <c r="G39" s="10">
        <v>197</v>
      </c>
      <c r="H39" s="3" t="s">
        <v>3</v>
      </c>
    </row>
    <row r="40" spans="2:8" ht="15.75" customHeight="1">
      <c r="B40" s="23" t="s">
        <v>13</v>
      </c>
      <c r="C40" s="3" t="s">
        <v>14</v>
      </c>
      <c r="D40" s="10">
        <v>24.5</v>
      </c>
      <c r="E40" s="3" t="s">
        <v>3</v>
      </c>
      <c r="F40" s="3" t="s">
        <v>15</v>
      </c>
      <c r="G40" s="10">
        <v>24.5</v>
      </c>
      <c r="H40" s="3" t="s">
        <v>3</v>
      </c>
    </row>
    <row r="41" spans="2:8" ht="15.75" customHeight="1">
      <c r="B41" s="23" t="s">
        <v>27</v>
      </c>
      <c r="C41" s="3" t="s">
        <v>47</v>
      </c>
      <c r="D41" s="10">
        <v>0.277</v>
      </c>
      <c r="E41" s="3" t="s">
        <v>29</v>
      </c>
      <c r="F41" s="3" t="s">
        <v>48</v>
      </c>
      <c r="G41" s="10">
        <v>0.236</v>
      </c>
      <c r="H41" s="3" t="s">
        <v>29</v>
      </c>
    </row>
    <row r="42" spans="2:8" ht="15.75" customHeight="1">
      <c r="B42" s="23" t="s">
        <v>28</v>
      </c>
      <c r="C42" s="3" t="s">
        <v>16</v>
      </c>
      <c r="D42" s="24">
        <f>ROUND(0.95*I*Length1*Width1/43560,3)</f>
        <v>0.272</v>
      </c>
      <c r="E42" s="3" t="s">
        <v>29</v>
      </c>
      <c r="F42" s="3" t="s">
        <v>17</v>
      </c>
      <c r="G42" s="24">
        <f>ROUND(0.95*I*Length2*Width2/43560,3)</f>
        <v>0.35</v>
      </c>
      <c r="H42" s="3" t="s">
        <v>29</v>
      </c>
    </row>
    <row r="43" ht="12.75" customHeight="1"/>
    <row r="44" ht="15.75" customHeight="1">
      <c r="B44" s="20" t="s">
        <v>35</v>
      </c>
    </row>
    <row r="45" ht="12.75" customHeight="1"/>
    <row r="46" spans="1:5" ht="15.75" customHeight="1">
      <c r="A46" s="11" t="s">
        <v>46</v>
      </c>
      <c r="C46" s="6" t="str">
        <f>"   "&amp;TEXT(QBP1,"0.00")&amp;" + "&amp;TEXT(QQ1,"0.00")&amp;" + "&amp;TEXT(QBP2,"0.00")&amp;" + "&amp;TEXT(QQ2,"0.00")&amp;"   =   "</f>
        <v>   0.28 + 0.27 + 0.24 + 0.35   =   </v>
      </c>
      <c r="D46" s="27">
        <f>ROUND(QBP1+QQ1+QBP2+QQ2,3)</f>
        <v>1.135</v>
      </c>
      <c r="E46" s="3" t="s">
        <v>29</v>
      </c>
    </row>
    <row r="47" ht="12.75" customHeight="1"/>
    <row r="48" ht="15.75" customHeight="1">
      <c r="G48" s="11"/>
    </row>
    <row r="49" spans="3:7" ht="12.75" customHeight="1">
      <c r="C49" s="6" t="s">
        <v>41</v>
      </c>
      <c r="D49" s="2" t="s">
        <v>40</v>
      </c>
      <c r="G49" s="11"/>
    </row>
    <row r="50" spans="1:10" ht="15.75" customHeight="1">
      <c r="A50" s="26"/>
      <c r="B50" s="5"/>
      <c r="C50" s="3" t="s">
        <v>51</v>
      </c>
      <c r="D50" s="19">
        <f>ROUND((2*PIW1+PIL1)*0.5,2)</f>
        <v>0</v>
      </c>
      <c r="E50" s="3" t="s">
        <v>3</v>
      </c>
      <c r="F50" s="6" t="s">
        <v>8</v>
      </c>
      <c r="G50" s="2">
        <v>0</v>
      </c>
      <c r="H50" s="6" t="s">
        <v>9</v>
      </c>
      <c r="I50" s="2">
        <v>0</v>
      </c>
      <c r="J50" s="18"/>
    </row>
    <row r="51" spans="2:10" ht="15.75" customHeight="1">
      <c r="B51" s="5"/>
      <c r="C51" s="3" t="s">
        <v>10</v>
      </c>
      <c r="D51" s="24">
        <f>IF(D49="C",ROUND((2*PIW2+PIL2),2),IF(D49="G",ROUND((2*PIW2+PIL2)*0.5,2),"C47=C/G"))</f>
        <v>3.87</v>
      </c>
      <c r="E51" s="3" t="s">
        <v>3</v>
      </c>
      <c r="F51" s="6" t="s">
        <v>8</v>
      </c>
      <c r="G51" s="10">
        <v>1.31</v>
      </c>
      <c r="H51" s="6" t="s">
        <v>9</v>
      </c>
      <c r="I51" s="10">
        <v>1.25</v>
      </c>
      <c r="J51" s="18"/>
    </row>
    <row r="52" spans="2:10" ht="15.75" customHeight="1">
      <c r="B52" s="5"/>
      <c r="C52" s="3" t="s">
        <v>50</v>
      </c>
      <c r="D52" s="19">
        <f>ROUND((2*PIW3+PIL3)*0.5,2)</f>
        <v>0</v>
      </c>
      <c r="E52" s="3" t="s">
        <v>3</v>
      </c>
      <c r="F52" s="6" t="s">
        <v>8</v>
      </c>
      <c r="G52" s="2">
        <v>0</v>
      </c>
      <c r="H52" s="6" t="s">
        <v>9</v>
      </c>
      <c r="I52" s="2">
        <v>0</v>
      </c>
      <c r="J52" s="18"/>
    </row>
    <row r="53" spans="2:9" ht="15.75" customHeight="1">
      <c r="B53" s="5"/>
      <c r="D53" s="4"/>
      <c r="F53" s="6"/>
      <c r="G53" s="4"/>
      <c r="H53" s="7"/>
      <c r="I53" s="4"/>
    </row>
    <row r="54" ht="15.75" customHeight="1">
      <c r="B54" s="9" t="s">
        <v>34</v>
      </c>
    </row>
    <row r="55" ht="12.75" customHeight="1"/>
    <row r="56" spans="1:9" ht="15.75" customHeight="1">
      <c r="A56" s="35">
        <v>2</v>
      </c>
      <c r="B56" s="9" t="s">
        <v>39</v>
      </c>
      <c r="E56" s="22"/>
      <c r="G56" s="27">
        <f>ROUND(3*D50*(0.5*dBallow)^1.5+3*D51*(dBallow^1.5)+3*D52*(0.5*dBallow)^1.5,3)</f>
        <v>1.365</v>
      </c>
      <c r="H56" s="3" t="s">
        <v>29</v>
      </c>
      <c r="I56" s="32" t="str">
        <f>IF(sumq&gt;=Q,"Capacity is adequate,","Capacity is inadequate")</f>
        <v>Capacity is adequate,</v>
      </c>
    </row>
    <row r="57" spans="2:9" ht="12.75" customHeight="1">
      <c r="B57" s="9"/>
      <c r="I57" s="31" t="str">
        <f>IF(sumq&gt;=Q,"design is complete.","additional inlets required.")</f>
        <v>design is complete.</v>
      </c>
    </row>
    <row r="58" spans="1:9" ht="15.75" customHeight="1">
      <c r="A58" s="25"/>
      <c r="I58" s="31"/>
    </row>
    <row r="59" spans="7:9" ht="15.75" customHeight="1">
      <c r="G59" s="27">
        <f>ROUND((Q/((3*D50*0.3536)+(3*D51)+(0.3536*3*D52)))^(2/3),3)</f>
        <v>0.212</v>
      </c>
      <c r="H59" s="3" t="s">
        <v>3</v>
      </c>
      <c r="I59" s="33" t="s">
        <v>38</v>
      </c>
    </row>
    <row r="60" ht="18" customHeight="1">
      <c r="I60" s="31" t="s">
        <v>37</v>
      </c>
    </row>
    <row r="61" ht="15.75" customHeight="1">
      <c r="B61" s="3" t="s">
        <v>18</v>
      </c>
    </row>
    <row r="62" ht="15.75" customHeight="1">
      <c r="B62" s="3" t="s">
        <v>42</v>
      </c>
    </row>
    <row r="63" spans="1:6" ht="12.75" customHeight="1">
      <c r="A63"/>
      <c r="B63"/>
      <c r="C63" s="16"/>
      <c r="D63" s="13"/>
      <c r="E63" s="14"/>
      <c r="F63"/>
    </row>
    <row r="64" spans="1:8" ht="15.75" customHeight="1">
      <c r="A64" s="21" t="s">
        <v>19</v>
      </c>
      <c r="B64"/>
      <c r="C64" s="16"/>
      <c r="D64" s="13"/>
      <c r="E64" s="15"/>
      <c r="F64"/>
      <c r="G64" s="6"/>
      <c r="H64" s="17"/>
    </row>
    <row r="65" ht="15.75" customHeight="1">
      <c r="A65" s="34" t="s">
        <v>52</v>
      </c>
    </row>
    <row r="66" ht="15.75" customHeight="1">
      <c r="A66" s="34" t="s">
        <v>44</v>
      </c>
    </row>
    <row r="67" ht="15.75" customHeight="1">
      <c r="A67" s="34" t="s">
        <v>43</v>
      </c>
    </row>
    <row r="68" ht="12">
      <c r="A68" s="3" t="s">
        <v>45</v>
      </c>
    </row>
    <row r="69" ht="15">
      <c r="A69" s="34" t="s">
        <v>49</v>
      </c>
    </row>
    <row r="70" ht="15">
      <c r="A70" s="18"/>
    </row>
    <row r="71" ht="15">
      <c r="A71" s="18"/>
    </row>
    <row r="72" ht="12">
      <c r="C72" s="28"/>
    </row>
    <row r="73" ht="12">
      <c r="C73" s="29"/>
    </row>
    <row r="75" ht="12">
      <c r="E75" s="30"/>
    </row>
  </sheetData>
  <sheetProtection/>
  <mergeCells count="2">
    <mergeCell ref="A1:K1"/>
    <mergeCell ref="A2:K2"/>
  </mergeCells>
  <printOptions horizontalCentered="1"/>
  <pageMargins left="0.5" right="0.75" top="0.5" bottom="0.5" header="0.5" footer="0.25"/>
  <pageSetup fitToHeight="0" fitToWidth="1" horizontalDpi="600" verticalDpi="600" orientation="portrait" scale="77" r:id="rId2"/>
  <headerFooter alignWithMargins="0">
    <oddFooter xml:space="preserve">&amp;LXL1024&amp;C&amp;F&amp;R&amp;D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PageLayoutView="0" workbookViewId="0" topLeftCell="A22">
      <selection activeCell="G56" sqref="G56"/>
    </sheetView>
  </sheetViews>
  <sheetFormatPr defaultColWidth="9.140625" defaultRowHeight="12.75"/>
  <cols>
    <col min="1" max="1" width="6.00390625" style="3" customWidth="1"/>
    <col min="2" max="2" width="25.140625" style="3" customWidth="1"/>
    <col min="3" max="3" width="10.00390625" style="3" customWidth="1"/>
    <col min="4" max="7" width="9.140625" style="3" customWidth="1"/>
    <col min="8" max="8" width="8.8515625" style="3" customWidth="1"/>
    <col min="9" max="10" width="9.140625" style="3" customWidth="1"/>
    <col min="11" max="11" width="16.140625" style="3" customWidth="1"/>
    <col min="12" max="16384" width="9.140625" style="3" customWidth="1"/>
  </cols>
  <sheetData>
    <row r="1" spans="1:11" ht="2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7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>
      <c r="A18" s="6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9" ht="15.75" customHeight="1">
      <c r="B31" s="3" t="s">
        <v>0</v>
      </c>
      <c r="C31" s="3" t="s">
        <v>1</v>
      </c>
      <c r="D31" s="1">
        <v>0.02</v>
      </c>
      <c r="E31" s="3" t="s">
        <v>2</v>
      </c>
      <c r="F31" s="3" t="s">
        <v>32</v>
      </c>
      <c r="H31" s="10">
        <v>6</v>
      </c>
      <c r="I31" s="3" t="s">
        <v>3</v>
      </c>
    </row>
    <row r="32" spans="2:9" ht="15.75" customHeight="1">
      <c r="B32" s="3" t="s">
        <v>4</v>
      </c>
      <c r="C32" s="3" t="s">
        <v>31</v>
      </c>
      <c r="D32" s="10">
        <v>12</v>
      </c>
      <c r="E32" s="3" t="s">
        <v>3</v>
      </c>
      <c r="F32" s="3" t="s">
        <v>33</v>
      </c>
      <c r="H32" s="10">
        <v>12</v>
      </c>
      <c r="I32" s="3" t="s">
        <v>3</v>
      </c>
    </row>
    <row r="33" spans="2:7" ht="15.75" customHeight="1">
      <c r="B33" s="3" t="s">
        <v>4</v>
      </c>
      <c r="C33" s="3" t="s">
        <v>5</v>
      </c>
      <c r="D33" s="19">
        <f>Slope*Zd</f>
        <v>0.24</v>
      </c>
      <c r="E33" s="3" t="s">
        <v>3</v>
      </c>
      <c r="F33" s="6" t="s">
        <v>30</v>
      </c>
      <c r="G33" s="11" t="str">
        <f>" "&amp;TEXT(dBallow/2,"general")&amp;" ft allowable)"</f>
        <v> 0.12 ft allowable)</v>
      </c>
    </row>
    <row r="34" spans="2:5" ht="15.75" customHeight="1">
      <c r="B34" s="3" t="s">
        <v>23</v>
      </c>
      <c r="C34" s="11" t="s">
        <v>26</v>
      </c>
      <c r="D34" s="12">
        <v>5</v>
      </c>
      <c r="E34" s="11" t="s">
        <v>20</v>
      </c>
    </row>
    <row r="35" spans="3:4" ht="15.75" customHeight="1">
      <c r="C35" s="11" t="s">
        <v>21</v>
      </c>
      <c r="D35" s="10">
        <v>8.28</v>
      </c>
    </row>
    <row r="36" spans="3:4" ht="15.75" customHeight="1">
      <c r="C36" s="11" t="s">
        <v>22</v>
      </c>
      <c r="D36" s="1">
        <v>0.567</v>
      </c>
    </row>
    <row r="37" spans="2:6" ht="15.75" customHeight="1">
      <c r="B37" s="3" t="s">
        <v>24</v>
      </c>
      <c r="C37" s="3" t="s">
        <v>6</v>
      </c>
      <c r="D37" s="24">
        <f>ROUND(m/TC^n,3)</f>
        <v>3.324</v>
      </c>
      <c r="E37" s="3" t="s">
        <v>7</v>
      </c>
      <c r="F37" s="3" t="str">
        <f>"(for "&amp;TEXT(TC,"general")&amp;" minute duration)"</f>
        <v>(for 5 minute duration)</v>
      </c>
    </row>
    <row r="38" ht="15.75" customHeight="1">
      <c r="D38" s="4"/>
    </row>
    <row r="39" spans="2:8" ht="15.75" customHeight="1">
      <c r="B39" s="8"/>
      <c r="C39" s="3" t="s">
        <v>11</v>
      </c>
      <c r="D39" s="10">
        <v>153</v>
      </c>
      <c r="E39" s="3" t="s">
        <v>3</v>
      </c>
      <c r="F39" s="3" t="s">
        <v>12</v>
      </c>
      <c r="G39" s="10">
        <v>197</v>
      </c>
      <c r="H39" s="3" t="s">
        <v>3</v>
      </c>
    </row>
    <row r="40" spans="2:8" ht="15.75" customHeight="1">
      <c r="B40" s="23" t="s">
        <v>13</v>
      </c>
      <c r="C40" s="3" t="s">
        <v>14</v>
      </c>
      <c r="D40" s="10">
        <v>24.5</v>
      </c>
      <c r="E40" s="3" t="s">
        <v>3</v>
      </c>
      <c r="F40" s="3" t="s">
        <v>15</v>
      </c>
      <c r="G40" s="10">
        <v>24.5</v>
      </c>
      <c r="H40" s="3" t="s">
        <v>3</v>
      </c>
    </row>
    <row r="41" spans="2:8" ht="15.75" customHeight="1">
      <c r="B41" s="23" t="s">
        <v>27</v>
      </c>
      <c r="C41" s="3" t="s">
        <v>47</v>
      </c>
      <c r="D41" s="10">
        <v>0.277</v>
      </c>
      <c r="E41" s="3" t="s">
        <v>29</v>
      </c>
      <c r="F41" s="3" t="s">
        <v>48</v>
      </c>
      <c r="G41" s="10">
        <v>0.236</v>
      </c>
      <c r="H41" s="3" t="s">
        <v>29</v>
      </c>
    </row>
    <row r="42" spans="2:8" ht="15.75" customHeight="1">
      <c r="B42" s="23" t="s">
        <v>28</v>
      </c>
      <c r="C42" s="3" t="s">
        <v>16</v>
      </c>
      <c r="D42" s="24">
        <f>ROUND(0.95*I*Length1*Width1/43560,3)</f>
        <v>0.272</v>
      </c>
      <c r="E42" s="3" t="s">
        <v>29</v>
      </c>
      <c r="F42" s="3" t="s">
        <v>17</v>
      </c>
      <c r="G42" s="24">
        <f>ROUND(0.95*I*Length2*Width2/43560,3)</f>
        <v>0.35</v>
      </c>
      <c r="H42" s="3" t="s">
        <v>29</v>
      </c>
    </row>
    <row r="43" ht="12.75" customHeight="1"/>
    <row r="44" ht="15.75" customHeight="1">
      <c r="B44" s="20" t="s">
        <v>35</v>
      </c>
    </row>
    <row r="45" ht="12.75" customHeight="1"/>
    <row r="46" spans="1:5" ht="15.75" customHeight="1">
      <c r="A46" s="11" t="s">
        <v>46</v>
      </c>
      <c r="C46" s="6" t="str">
        <f>"   "&amp;TEXT(QBP1,"0.00")&amp;" + "&amp;TEXT(QQ1,"0.00")&amp;" + "&amp;TEXT(QBP2,"0.00")&amp;" + "&amp;TEXT(QQ2,"0.00")&amp;"   =   "</f>
        <v>   0.28 + 0.27 + 0.24 + 0.35   =   </v>
      </c>
      <c r="D46" s="27">
        <f>ROUND(QBP1+QQ1+QBP2+QQ2,3)</f>
        <v>1.135</v>
      </c>
      <c r="E46" s="3" t="s">
        <v>29</v>
      </c>
    </row>
    <row r="47" ht="12.75" customHeight="1"/>
    <row r="48" ht="15.75" customHeight="1">
      <c r="G48" s="11"/>
    </row>
    <row r="49" spans="3:7" ht="12.75" customHeight="1">
      <c r="C49" s="6" t="s">
        <v>41</v>
      </c>
      <c r="D49" s="2" t="s">
        <v>40</v>
      </c>
      <c r="G49" s="11"/>
    </row>
    <row r="50" spans="1:10" ht="15.75" customHeight="1">
      <c r="A50" s="26"/>
      <c r="B50" s="5"/>
      <c r="C50" s="3" t="s">
        <v>51</v>
      </c>
      <c r="D50" s="19">
        <f>ROUND((2*PIW1+PIL1)*0.5,2)</f>
        <v>0</v>
      </c>
      <c r="E50" s="3" t="s">
        <v>3</v>
      </c>
      <c r="F50" s="6" t="s">
        <v>8</v>
      </c>
      <c r="G50" s="2">
        <v>0</v>
      </c>
      <c r="H50" s="6" t="s">
        <v>9</v>
      </c>
      <c r="I50" s="2">
        <v>0</v>
      </c>
      <c r="J50" s="18"/>
    </row>
    <row r="51" spans="2:10" ht="15.75" customHeight="1">
      <c r="B51" s="5"/>
      <c r="C51" s="3" t="s">
        <v>10</v>
      </c>
      <c r="D51" s="24">
        <f>IF(D49="C",ROUND((2*PIW2+PIL2),2),IF(D49="G",ROUND((2*PIW2+PIL2)*0.5,2),"C47=C/G"))</f>
        <v>3.87</v>
      </c>
      <c r="E51" s="3" t="s">
        <v>3</v>
      </c>
      <c r="F51" s="6" t="s">
        <v>8</v>
      </c>
      <c r="G51" s="10">
        <v>1.31</v>
      </c>
      <c r="H51" s="6" t="s">
        <v>9</v>
      </c>
      <c r="I51" s="10">
        <v>1.25</v>
      </c>
      <c r="J51" s="18"/>
    </row>
    <row r="52" spans="2:10" ht="15.75" customHeight="1">
      <c r="B52" s="5"/>
      <c r="C52" s="3" t="s">
        <v>50</v>
      </c>
      <c r="D52" s="19">
        <f>ROUND((2*PIW3+PIL3)*0.5,2)</f>
        <v>0</v>
      </c>
      <c r="E52" s="3" t="s">
        <v>3</v>
      </c>
      <c r="F52" s="6" t="s">
        <v>8</v>
      </c>
      <c r="G52" s="2">
        <v>0</v>
      </c>
      <c r="H52" s="6" t="s">
        <v>9</v>
      </c>
      <c r="I52" s="2">
        <v>0</v>
      </c>
      <c r="J52" s="18"/>
    </row>
    <row r="53" spans="2:9" ht="15.75" customHeight="1">
      <c r="B53" s="5"/>
      <c r="D53" s="4"/>
      <c r="F53" s="6"/>
      <c r="G53" s="4"/>
      <c r="H53" s="7"/>
      <c r="I53" s="4"/>
    </row>
    <row r="54" ht="15.75" customHeight="1">
      <c r="B54" s="9" t="s">
        <v>34</v>
      </c>
    </row>
    <row r="55" ht="12.75" customHeight="1"/>
    <row r="56" spans="1:9" ht="15.75" customHeight="1">
      <c r="A56" s="35">
        <v>2</v>
      </c>
      <c r="B56" s="9" t="s">
        <v>39</v>
      </c>
      <c r="E56" s="22"/>
      <c r="G56" s="27">
        <f>ROUND(3*D50*(0.5*dBallow)^1.5+3*D51*(dBallow^1.5)+3*D52*(0.5*dBallow)^1.5,3)</f>
        <v>1.365</v>
      </c>
      <c r="H56" s="3" t="s">
        <v>29</v>
      </c>
      <c r="I56" s="32" t="str">
        <f>IF(sumq&gt;=Q,"Capacity is adequate,","Capacity is inadequate")</f>
        <v>Capacity is adequate,</v>
      </c>
    </row>
    <row r="57" spans="2:9" ht="12.75" customHeight="1">
      <c r="B57" s="9"/>
      <c r="I57" s="31" t="str">
        <f>IF(sumq&gt;=Q,"design is complete.","additional inlets required.")</f>
        <v>design is complete.</v>
      </c>
    </row>
    <row r="58" spans="1:9" ht="15.75" customHeight="1">
      <c r="A58" s="25"/>
      <c r="I58" s="31"/>
    </row>
    <row r="59" spans="7:9" ht="15.75" customHeight="1">
      <c r="G59" s="27">
        <f>ROUND((Q/((3*D50*0.3536)+(3*D51)+(0.3536*3*D52)))^(2/3),3)</f>
        <v>0.212</v>
      </c>
      <c r="H59" s="3" t="s">
        <v>3</v>
      </c>
      <c r="I59" s="33" t="s">
        <v>38</v>
      </c>
    </row>
    <row r="60" ht="18" customHeight="1">
      <c r="I60" s="31" t="s">
        <v>37</v>
      </c>
    </row>
    <row r="61" ht="15.75" customHeight="1">
      <c r="B61" s="3" t="s">
        <v>18</v>
      </c>
    </row>
    <row r="62" ht="15.75" customHeight="1">
      <c r="B62" s="3" t="s">
        <v>42</v>
      </c>
    </row>
    <row r="63" spans="1:6" ht="12.75" customHeight="1">
      <c r="A63"/>
      <c r="B63"/>
      <c r="C63" s="16"/>
      <c r="D63" s="13"/>
      <c r="E63" s="14"/>
      <c r="F63"/>
    </row>
    <row r="64" spans="1:8" ht="15.75" customHeight="1">
      <c r="A64" s="21" t="s">
        <v>19</v>
      </c>
      <c r="B64"/>
      <c r="C64" s="16"/>
      <c r="D64" s="13"/>
      <c r="E64" s="15"/>
      <c r="F64"/>
      <c r="G64" s="6"/>
      <c r="H64" s="17"/>
    </row>
    <row r="65" ht="15.75" customHeight="1">
      <c r="A65" s="34" t="s">
        <v>52</v>
      </c>
    </row>
    <row r="66" ht="15.75" customHeight="1">
      <c r="A66" s="34" t="s">
        <v>44</v>
      </c>
    </row>
    <row r="67" ht="15.75" customHeight="1">
      <c r="A67" s="34" t="s">
        <v>43</v>
      </c>
    </row>
    <row r="68" ht="12">
      <c r="A68" s="3" t="s">
        <v>45</v>
      </c>
    </row>
    <row r="69" ht="15">
      <c r="A69" s="34" t="s">
        <v>49</v>
      </c>
    </row>
    <row r="70" ht="15">
      <c r="A70" s="18"/>
    </row>
    <row r="71" ht="15">
      <c r="A71" s="18"/>
    </row>
    <row r="72" ht="12">
      <c r="C72" s="28"/>
    </row>
    <row r="73" ht="12">
      <c r="C73" s="29"/>
    </row>
    <row r="75" ht="12">
      <c r="E75" s="30"/>
    </row>
  </sheetData>
  <sheetProtection/>
  <mergeCells count="2">
    <mergeCell ref="A1:K1"/>
    <mergeCell ref="A2:K2"/>
  </mergeCells>
  <printOptions horizontalCentered="1"/>
  <pageMargins left="0.5" right="0.75" top="0.5" bottom="0.5" header="0.5" footer="0.25"/>
  <pageSetup fitToHeight="0" fitToWidth="1" horizontalDpi="600" verticalDpi="600" orientation="portrait" scale="77" r:id="rId2"/>
  <headerFooter alignWithMargins="0">
    <oddFooter xml:space="preserve">&amp;LXL1024&amp;C&amp;F&amp;R&amp;D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 Worksheet</dc:title>
  <dc:subject>SAG Worksheet</dc:subject>
  <dc:creator>WSDOT Hydraulics</dc:creator>
  <cp:keywords>SAG Worksheet</cp:keywords>
  <dc:description/>
  <cp:lastModifiedBy>LaPointe, Catherine</cp:lastModifiedBy>
  <cp:lastPrinted>2004-04-29T15:48:43Z</cp:lastPrinted>
  <dcterms:created xsi:type="dcterms:W3CDTF">2002-03-21T23:38:12Z</dcterms:created>
  <dcterms:modified xsi:type="dcterms:W3CDTF">2020-12-10T20:04:42Z</dcterms:modified>
  <cp:category>SAG Worksheet</cp:category>
  <cp:version/>
  <cp:contentType/>
  <cp:contentStatus/>
</cp:coreProperties>
</file>